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cueil" sheetId="1" state="visible" r:id="rId3"/>
    <sheet name="1-Trier et filtrer" sheetId="2" state="visible" r:id="rId4"/>
    <sheet name="2-Mise en forme conditionnelle" sheetId="3" state="visible" r:id="rId5"/>
    <sheet name="3-Heures et planning" sheetId="4" state="visible" r:id="rId6"/>
    <sheet name="3-Corrigé semaine du 18" sheetId="5" state="visible" r:id="rId7"/>
    <sheet name="4-SI et NB.SI" sheetId="6" state="visible" r:id="rId8"/>
    <sheet name="5-RECHERCHEV et listes" sheetId="7" state="visible" r:id="rId9"/>
    <sheet name="6-Graphiques" sheetId="8" state="visible" r:id="rId10"/>
    <sheet name="Tableau de bord" sheetId="9" state="visible" r:id="rId11"/>
    <sheet name="7-TCD" sheetId="10" state="visible" r:id="rId12"/>
  </sheets>
  <definedNames>
    <definedName function="false" hidden="true" localSheetId="1" name="_xlnm._FilterDatabase" vbProcedure="false">'1-Trier et filtrer'!$B$13:$J$61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<sst xmlns="http://schemas.openxmlformats.org/spreadsheetml/2006/main" count="1603" uniqueCount="229">
  <si>
    <t xml:space="preserve">CORRIGÉ · Excel · Jour 2 · Organiser, analyser, présenter</t>
  </si>
  <si>
    <t xml:space="preserve">REBOND &amp; CO, parc de loisirs indoor · AMUM et MEM · JMSA</t>
  </si>
  <si>
    <t xml:space="preserve">Comment utiliser ce classeur</t>
  </si>
  <si>
    <t xml:space="preserve">•  Le corrigé : chaque case jaune contient la réponse ; à côté, en bleu, la formule telle qu'on la tape dans un Excel en français.</t>
  </si>
  <si>
    <t xml:space="preserve">•  Excel en français sépare les arguments par un point-virgule : =SI(C5&gt;=D5;"Atteint";"À surveiller").</t>
  </si>
  <si>
    <t xml:space="preserve">•  Les tableaux croisés dynamiques ne s'enregistrent pas ici : leur résultat est recalculé avec SOMME.SI.ENS, pour que vous puissiez comparer.</t>
  </si>
  <si>
    <t xml:space="preserve">•  Chaque exercice a trois niveaux : ★ l'essentiel (pour tous) · ★★ pour aller plus loin · ★★★ le défi.</t>
  </si>
  <si>
    <t xml:space="preserve">N°</t>
  </si>
  <si>
    <t xml:space="preserve">L'onglet</t>
  </si>
  <si>
    <t xml:space="preserve">La fonctionnalité</t>
  </si>
  <si>
    <t xml:space="preserve">Temps</t>
  </si>
  <si>
    <t xml:space="preserve">1</t>
  </si>
  <si>
    <t xml:space="preserve">1-Trier et filtrer</t>
  </si>
  <si>
    <t xml:space="preserve">trier, filtrer, figer les volets, mettre sous forme de tableau</t>
  </si>
  <si>
    <t xml:space="preserve">30 min</t>
  </si>
  <si>
    <t xml:space="preserve">2</t>
  </si>
  <si>
    <t xml:space="preserve">2-Mise en forme conditionnelle</t>
  </si>
  <si>
    <t xml:space="preserve">surbrillance, barres de données, icônes, règle avec formule</t>
  </si>
  <si>
    <t xml:space="preserve">20 min</t>
  </si>
  <si>
    <t xml:space="preserve">3</t>
  </si>
  <si>
    <t xml:space="preserve">3-Heures et planning</t>
  </si>
  <si>
    <t xml:space="preserve">saisir des heures, durées, [h]:mm, × 24, créer et modifier un planning</t>
  </si>
  <si>
    <t xml:space="preserve">50 min</t>
  </si>
  <si>
    <t xml:space="preserve">4</t>
  </si>
  <si>
    <t xml:space="preserve">4-SI et NB.SI</t>
  </si>
  <si>
    <t xml:space="preserve">SI, NB.SI, SOMME.SI</t>
  </si>
  <si>
    <t xml:space="preserve">35 min</t>
  </si>
  <si>
    <t xml:space="preserve">5</t>
  </si>
  <si>
    <t xml:space="preserve">5-RECHERCHEV et listes</t>
  </si>
  <si>
    <t xml:space="preserve">listes déroulantes, RECHERCHEV, SIERREUR</t>
  </si>
  <si>
    <t xml:space="preserve">6</t>
  </si>
  <si>
    <t xml:space="preserve">6-Graphiques</t>
  </si>
  <si>
    <t xml:space="preserve">histogramme, secteurs, courbe ; un tableau de bord</t>
  </si>
  <si>
    <t xml:space="preserve">25 min</t>
  </si>
  <si>
    <t xml:space="preserve">7</t>
  </si>
  <si>
    <t xml:space="preserve">7-TCD</t>
  </si>
  <si>
    <t xml:space="preserve">le tableau croisé dynamique</t>
  </si>
  <si>
    <t xml:space="preserve">Exercice 1 · Trier, filtrer, figer les volets</t>
  </si>
  <si>
    <t xml:space="preserve">Temps conseillé : 30 min · Les 48 fêtes d'anniversaire réservées de janvier à mars 2027 · les questions sont sous la liste</t>
  </si>
  <si>
    <t xml:space="preserve">★  L'ESSENTIEL</t>
  </si>
  <si>
    <t xml:space="preserve">1. Figez la ligne des titres : cliquez en A14, puis Affichage &gt; Figer les volets. Descendez : les titres restent visibles.</t>
  </si>
  <si>
    <t xml:space="preserve">2. Triez par date, du plus ancien au plus récent (cliquez dans la colonne Date, puis Données &gt; Trier de A à Z). 3. Triez par montant, du plus grand au plus petit.</t>
  </si>
  <si>
    <t xml:space="preserve">4. Filtrez (Données &gt; Filtrer, ou Ctrl + Maj + L) : seulement la formule Premium, puis en plus seulement le samedi. Le nombre de lignes s'affiche en bas à gauche.</t>
  </si>
  <si>
    <t xml:space="preserve">★★  POUR ALLER PLUS LOIN</t>
  </si>
  <si>
    <t xml:space="preserve">5. Mettez la liste sous forme de tableau (Ctrl + T), cochez « Ligne Total » (onglet Création de tableau), puis filtrez les fêtes confirmées. 6. Tri sur deux niveaux (Données &gt; Trier) : par animatrice, puis par date.</t>
  </si>
  <si>
    <t xml:space="preserve">★★★  LE DÉFI</t>
  </si>
  <si>
    <t xml:space="preserve">7. Filtre numérique : les fêtes de 12 enfants ou plus, en février. 8. Insérez un segment sur le Statut (Création de tableau &gt; Insérer un segment).</t>
  </si>
  <si>
    <t xml:space="preserve">Date</t>
  </si>
  <si>
    <t xml:space="preserve">Jour</t>
  </si>
  <si>
    <t xml:space="preserve">Formule</t>
  </si>
  <si>
    <t xml:space="preserve">Enfants</t>
  </si>
  <si>
    <t xml:space="preserve">Prix / enfant</t>
  </si>
  <si>
    <t xml:space="preserve">Montant</t>
  </si>
  <si>
    <t xml:space="preserve">Animatrice</t>
  </si>
  <si>
    <t xml:space="preserve">Statut</t>
  </si>
  <si>
    <t xml:space="preserve">samedi</t>
  </si>
  <si>
    <t xml:space="preserve">Mini</t>
  </si>
  <si>
    <t xml:space="preserve">Inès</t>
  </si>
  <si>
    <t xml:space="preserve">Confirmée</t>
  </si>
  <si>
    <t xml:space="preserve">dimanche</t>
  </si>
  <si>
    <t xml:space="preserve">Classique</t>
  </si>
  <si>
    <t xml:space="preserve">Annulée</t>
  </si>
  <si>
    <t xml:space="preserve">Premium</t>
  </si>
  <si>
    <t xml:space="preserve">Lucas</t>
  </si>
  <si>
    <t xml:space="preserve">Lise</t>
  </si>
  <si>
    <t xml:space="preserve">En attente</t>
  </si>
  <si>
    <t xml:space="preserve">mercredi</t>
  </si>
  <si>
    <t xml:space="preserve">Les questions (répondez dans les cases jaunes)</t>
  </si>
  <si>
    <t xml:space="preserve">1 · ★ Après le tri par date : le numéro de la première fête de l'année</t>
  </si>
  <si>
    <t xml:space="preserve">2 · ★ Après le tri par montant : le montant de la plus grosse fête</t>
  </si>
  <si>
    <t xml:space="preserve">3 · ★ Filtre : combien de fêtes en formule Premium ?</t>
  </si>
  <si>
    <t xml:space="preserve">4 · ★ Premium, et le samedi : combien ?</t>
  </si>
  <si>
    <t xml:space="preserve">5 · ★★ Tableau, ligne Total : le montant des fêtes confirmées</t>
  </si>
  <si>
    <t xml:space="preserve">6 · ★★ Tri par animatrice, puis par date : la date de la première ligne</t>
  </si>
  <si>
    <t xml:space="preserve">7 · ★★★ 12 enfants ou plus, en février : combien de fêtes ?</t>
  </si>
  <si>
    <t xml:space="preserve">8 · ★★★ Avec le segment : combien de fêtes annulées ?</t>
  </si>
  <si>
    <t xml:space="preserve">Exercice 2 · La mise en forme conditionnelle</t>
  </si>
  <si>
    <t xml:space="preserve">Temps conseillé : 20 min · Les entrées et le CA de janvier 2027, jour par jour, face à l'objectif</t>
  </si>
  <si>
    <t xml:space="preserve">1. Sélectionnez D14:D44, puis Accueil &gt; Mise en forme conditionnelle &gt; Règles de mise en surbrillance &gt; Supérieur à… : 350, remplissage vert.</t>
  </si>
  <si>
    <t xml:space="preserve">2. Sur l'écart (G14:G44) : Inférieur à… 0, texte rouge. 3. Combien de jours sont en rouge ? (réponse en J14)</t>
  </si>
  <si>
    <t xml:space="preserve">4. Des barres de données sur le CA (E14:E44). 5. Un jeu d'icônes sur les entrées. 6. Les 5 meilleurs jours de CA en gras (Règles des valeurs plus/moins élevées).</t>
  </si>
  <si>
    <t xml:space="preserve">7. Colorez toute la ligne (B:G) quand le CA est sous l'objectif : Nouvelle règle &gt; Utiliser une formule… : =$E14&lt;$F14.</t>
  </si>
  <si>
    <t xml:space="preserve">8. Gérer les règles : passez le seuil des entrées de 350 à 400. Combien de jours en vert ? (J16)</t>
  </si>
  <si>
    <t xml:space="preserve">Entrées</t>
  </si>
  <si>
    <t xml:space="preserve">CA</t>
  </si>
  <si>
    <t xml:space="preserve">Objectif</t>
  </si>
  <si>
    <t xml:space="preserve">Écart</t>
  </si>
  <si>
    <t xml:space="preserve">vendredi</t>
  </si>
  <si>
    <t xml:space="preserve">3 · ★ Jours en rouge (écart négatif)</t>
  </si>
  <si>
    <t xml:space="preserve">★ Jours en vert (plus de 350 entrées)</t>
  </si>
  <si>
    <t xml:space="preserve">8 · ★★★ Jours en vert, seuil à 400</t>
  </si>
  <si>
    <t xml:space="preserve">lundi</t>
  </si>
  <si>
    <t xml:space="preserve">mardi</t>
  </si>
  <si>
    <t xml:space="preserve">Les règles de ce corrigé : D &gt; 400 en vert (seuil modifié), icônes, barres sur le CA,</t>
  </si>
  <si>
    <t xml:space="preserve">les 5 meilleurs CA en gras, l'écart négatif en rouge, la ligne en rose si =$E14&lt;$F14.</t>
  </si>
  <si>
    <t xml:space="preserve">jeudi</t>
  </si>
  <si>
    <t xml:space="preserve">Exercice 3 · Les heures : créer et modifier un planning</t>
  </si>
  <si>
    <t xml:space="preserve">Temps conseillé : 50 min · Le planning de l'équipe, semaine du lundi 11 janvier 2027</t>
  </si>
  <si>
    <t xml:space="preserve">1. Saisir une heure : avec deux-points, 9:30. Vérifiez les horaires de Léa (lignes 15 à 19).</t>
  </si>
  <si>
    <t xml:space="preserve">2. En H15, la durée de la journée de Léa : =F15-E15-G15 (fin – début – pause). Recopiez jusqu'en H40. Format hh:mm.</t>
  </si>
  <si>
    <t xml:space="preserve">3. Dans le récapitulatif, les heures de la semaine de chacun : =SOMME(H15:H19) pour Léa… Le total affiche 11:00 au lieu de 35:00 ? Format [h]:mm (Ctrl + 1 &gt; Personnalisée).</t>
  </si>
  <si>
    <t xml:space="preserve">4. En heures décimales (M15) : =L15*24, format Standard. 5. L'écart au contrat (N15) : =M15-K15.</t>
  </si>
  <si>
    <t xml:space="preserve">6. Créer la semaine suivante : dupliquez la feuille (Ctrl + glisser l'onglet), renommez-la « Semaine du 18 », et sur la copie : Marc est malade jeudi (effacez ses heures), Sophie le remplace de 13:00 à 17:00 sans pause (insérez une ligne dans son bloc). Les totaux suivent-ils ?</t>
  </si>
  <si>
    <t xml:space="preserve">7. La Glow Party (ligne 44) : Lucas, l'animateur, travaille de 17:00 à 0:30, avec 0:30 de pause. =F44-E44-G44 donne ####. Corrigez avec =MOD(F44-E44;1)-G44.</t>
  </si>
  <si>
    <t xml:space="preserve">Salarié</t>
  </si>
  <si>
    <t xml:space="preserve">Début</t>
  </si>
  <si>
    <t xml:space="preserve">Fin</t>
  </si>
  <si>
    <t xml:space="preserve">Pause</t>
  </si>
  <si>
    <t xml:space="preserve">Durée</t>
  </si>
  <si>
    <t xml:space="preserve">Contrat (h)</t>
  </si>
  <si>
    <t xml:space="preserve">Heures de la semaine</t>
  </si>
  <si>
    <t xml:space="preserve">En heures décimales</t>
  </si>
  <si>
    <t xml:space="preserve">Écart au contrat</t>
  </si>
  <si>
    <t xml:space="preserve">Léa</t>
  </si>
  <si>
    <t xml:space="preserve">Marc</t>
  </si>
  <si>
    <t xml:space="preserve">Sophie</t>
  </si>
  <si>
    <t xml:space="preserve">Yanis</t>
  </si>
  <si>
    <t xml:space="preserve">Équipe</t>
  </si>
  <si>
    <t xml:space="preserve">H15 : =F15-E15-G15 · L15 : =SOMME(H15:H19), format [h]:mm · M15 : =L15*24 · N15 : =M15-K15</t>
  </si>
  <si>
    <t xml:space="preserve">Avec le format hh:mm, 35 heures s'affichent 11:00 (35 – 24). Le format [h]:mm affiche le vrai total : 35:00.</t>
  </si>
  <si>
    <t xml:space="preserve">★★★ La Glow Party, samedi 16 janvier : une soirée qui finit après minuit</t>
  </si>
  <si>
    <t xml:space="preserve">=MOD(F44-E44;1)-G44 → 7:00</t>
  </si>
  <si>
    <t xml:space="preserve">Corrigé ★★ · La semaine suivante, modifiée</t>
  </si>
  <si>
    <t xml:space="preserve">La copie de la feuille : Marc malade jeudi ; Sophie le remplace de 13:00 à 17:00, sans pause (une ligne insérée dans son bloc)</t>
  </si>
  <si>
    <t xml:space="preserve">← malade</t>
  </si>
  <si>
    <t xml:space="preserve">Exercice 4 · SI, NB.SI, SOMME.SI</t>
  </si>
  <si>
    <t xml:space="preserve">Temps conseillé : 35 min · À gauche, les 12 mois de 2026 ; à droite, les fêtes de janvier 2027</t>
  </si>
  <si>
    <t xml:space="preserve">1. En E15 : =SI(C15&gt;=D15;"Atteint";"À surveiller"), puis recopiez jusqu'en E26. 2. En C28, combien de mois « Atteint » : =NB.SI(E15:E26;"Atteint").</t>
  </si>
  <si>
    <t xml:space="preserve">3. Les fêtes de janvier (à droite) : le nombre de fêtes par formule en I15:I17, avec NB.SI. Indice : =NB.SI($J$22:$J$37;H15)… attention au $.</t>
  </si>
  <si>
    <t xml:space="preserve">4. Le montant par formule (J15:J17) : =SOMME.SI(plage des formules ; H15 ; plage des montants). 5. En C29, le CA des mois « À surveiller », avec SOMME.SI.</t>
  </si>
  <si>
    <t xml:space="preserve">6. Trois réponses en F15:F26 : « Atteint », « Proche » (au moins 97 % de l'objectif), « À surveiller ». Deux SI l'un dans l'autre.</t>
  </si>
  <si>
    <t xml:space="preserve">7. En J20, le nombre de fêtes Premium confirmées : NB.SI.ENS (deux critères).</t>
  </si>
  <si>
    <t xml:space="preserve">Mois</t>
  </si>
  <si>
    <t xml:space="preserve">CA 2026</t>
  </si>
  <si>
    <t xml:space="preserve">Objectif atteint ?</t>
  </si>
  <si>
    <t xml:space="preserve">★★★ Trois niveaux</t>
  </si>
  <si>
    <t xml:space="preserve">Nombre de fêtes</t>
  </si>
  <si>
    <t xml:space="preserve">janvier</t>
  </si>
  <si>
    <t xml:space="preserve">février</t>
  </si>
  <si>
    <t xml:space="preserve">mars</t>
  </si>
  <si>
    <t xml:space="preserve">avril</t>
  </si>
  <si>
    <t xml:space="preserve">Total</t>
  </si>
  <si>
    <t xml:space="preserve">mai</t>
  </si>
  <si>
    <t xml:space="preserve">juin</t>
  </si>
  <si>
    <t xml:space="preserve">★★★ Premium et confirmées</t>
  </si>
  <si>
    <t xml:space="preserve">juillet</t>
  </si>
  <si>
    <t xml:space="preserve">août</t>
  </si>
  <si>
    <t xml:space="preserve">septembre</t>
  </si>
  <si>
    <t xml:space="preserve">octobre</t>
  </si>
  <si>
    <t xml:space="preserve">novembre</t>
  </si>
  <si>
    <t xml:space="preserve">décembre</t>
  </si>
  <si>
    <t xml:space="preserve">Mois « Atteint »</t>
  </si>
  <si>
    <t xml:space="preserve">=NB.SI(E15:E26;"Atteint")</t>
  </si>
  <si>
    <t xml:space="preserve">CA à surveiller</t>
  </si>
  <si>
    <t xml:space="preserve">=SOMME.SI(E15:E26;"À surveiller";C15:C26)</t>
  </si>
  <si>
    <t xml:space="preserve">E15 : =SI(C15&gt;=D15;"Atteint";"À surveiller")</t>
  </si>
  <si>
    <t xml:space="preserve">F15 : =SI(C15&gt;=D15;"Atteint";SI(C15&gt;=0,97*D15;"Proche";"À surveiller"))</t>
  </si>
  <si>
    <t xml:space="preserve">I15 : =NB.SI($J$22:$J$37;H15) · J15 : =SOMME.SI($J$22:$J$37;H15;$L$22:$L$37)</t>
  </si>
  <si>
    <t xml:space="preserve">J20 : =NB.SI.ENS($J$22:$J$37;"Premium";$M$22:$M$37;"Confirmée")</t>
  </si>
  <si>
    <t xml:space="preserve">Exercice 5 · Les listes déroulantes et RECHERCHEV</t>
  </si>
  <si>
    <t xml:space="preserve">Temps conseillé : 30 min · Les devis des fêtes de la semaine, à partir de la grille des tarifs</t>
  </si>
  <si>
    <t xml:space="preserve">1. Liste déroulante : sélectionnez C15:C24, puis Données &gt; Validation des données &gt; Autoriser : Liste ; Source : =$H$15:$H$18. Choisissez Premium en C20, Glow Party en C21.</t>
  </si>
  <si>
    <t xml:space="preserve">2. En E15, le prix par enfant : =RECHERCHEV(C15;$H$15:$L$18;2;FAUX). Recopiez jusqu'en E24. 3. En F15, le montant : =D15*E15, recopié.</t>
  </si>
  <si>
    <t xml:space="preserve">4. Les lignes vides (22 à 24) affichent #N/A : entourez la formule de SIERREUR, =SIERREUR(RECHERCHEV(…);""). 5. La ligne 19 aussi : pourquoi ? Corrigez avec la liste.</t>
  </si>
  <si>
    <t xml:space="preserve">6. En G15 : =SI(D15&lt;RECHERCHEV(C15;$H$15:$L$18;3;FAUX);"Sous le minimum";"OK"), avec SIERREUR. 7. Excel 2021 ou 365 : essayez =RECHERCHEX(C15;$H$15:$H$18;$I$15:$I$18).</t>
  </si>
  <si>
    <t xml:space="preserve">Client</t>
  </si>
  <si>
    <t xml:space="preserve">★★★ Minimum ?</t>
  </si>
  <si>
    <t xml:space="preserve">Minimum</t>
  </si>
  <si>
    <t xml:space="preserve">Ce qu'elle comprend</t>
  </si>
  <si>
    <t xml:space="preserve">Famille Morel</t>
  </si>
  <si>
    <t xml:space="preserve">2 h</t>
  </si>
  <si>
    <t xml:space="preserve">goûter</t>
  </si>
  <si>
    <t xml:space="preserve">Famille Ben Ali</t>
  </si>
  <si>
    <t xml:space="preserve">goûter, salle décorée</t>
  </si>
  <si>
    <t xml:space="preserve">Famille Petit</t>
  </si>
  <si>
    <t xml:space="preserve">animatrice, gâteau, cadeau</t>
  </si>
  <si>
    <t xml:space="preserve">Famille Garnier</t>
  </si>
  <si>
    <t xml:space="preserve">Glow Party</t>
  </si>
  <si>
    <t xml:space="preserve">le samedi soir, lumière noire</t>
  </si>
  <si>
    <t xml:space="preserve">Famille Roux</t>
  </si>
  <si>
    <t xml:space="preserve">Famille Lambert</t>
  </si>
  <si>
    <t xml:space="preserve">Famille Fabre</t>
  </si>
  <si>
    <t xml:space="preserve">E15 : =SIERREUR(RECHERCHEV(C15;$H$15:$L$18;2;FAUX);"") · F15 : =SIERREUR(D15*E15;"")</t>
  </si>
  <si>
    <t xml:space="preserve">G15 : =SIERREUR(SI(D15&lt;RECHERCHEV(C15;$H$15:$L$18;3;FAUX);"Sous le minimum";"OK");"")</t>
  </si>
  <si>
    <t xml:space="preserve">Excel 2021 ou 365 : =RECHERCHEX(C15;$H$15:$H$18;$I$15:$I$18) donne le même prix, sans numéro de colonne.</t>
  </si>
  <si>
    <t xml:space="preserve">Ligne 19 : « Classic » n'existe pas dans la grille, d'où #N/A ; la liste déroulante évite ce genre de faute. Famille Garnier : 4 enfants, sous le minimum de la Mini (5).</t>
  </si>
  <si>
    <t xml:space="preserve">Exercice 6 · Les graphiques, et un tableau de bord</t>
  </si>
  <si>
    <t xml:space="preserve">Temps conseillé : 25 min · Les chiffres de 2025 et 2026 ; le CA de décembre par activité</t>
  </si>
  <si>
    <t xml:space="preserve">1. Sélectionnez B14:D26, puis Insertion &gt; Histogramme groupé. Titre : la phrase qui dit le message (« 2026 dépasse 2025 huit mois sur douze »).</t>
  </si>
  <si>
    <t xml:space="preserve">2. Sélectionnez G14:H19, puis Insertion &gt; Secteurs. Ajoutez les étiquettes de données en pourcentage. Titre : « Les entrées font la moitié du CA de décembre ».</t>
  </si>
  <si>
    <t xml:space="preserve">3. Une courbe des entrées 2026 (B14:B26 et E14:E26 : Ctrl pour sélectionner deux plages). 4. Modifier : couleurs, légende en bas, axe ; déplacez un graphique sur une nouvelle feuille.</t>
  </si>
  <si>
    <t xml:space="preserve">5. Un tableau de bord : nouvelle feuille « Tableau de bord » ; quatre chiffres repris de cette feuille (tapez =, cliquez sur l'onglet, puis la cellule) : CA 2026, évolution sur 2025, meilleur mois, mois sous l'objectif ; un graphique ; une alerte en couleur.</t>
  </si>
  <si>
    <t xml:space="preserve">CA 2025</t>
  </si>
  <si>
    <t xml:space="preserve">Entrées 2026</t>
  </si>
  <si>
    <t xml:space="preserve">Activité</t>
  </si>
  <si>
    <t xml:space="preserve">CA déc. 2026</t>
  </si>
  <si>
    <t xml:space="preserve">Anniversaires</t>
  </si>
  <si>
    <t xml:space="preserve">Snack</t>
  </si>
  <si>
    <t xml:space="preserve">Boutique</t>
  </si>
  <si>
    <t xml:space="preserve">Cartes 10 entrées</t>
  </si>
  <si>
    <t xml:space="preserve">CORRIGÉ ★★★ · Le tableau de bord 2026</t>
  </si>
  <si>
    <t xml:space="preserve">Quatre chiffres repris de la feuille « 6-Graphiques », un graphique, une alerte</t>
  </si>
  <si>
    <t xml:space="preserve">L'indicateur</t>
  </si>
  <si>
    <t xml:space="preserve">La valeur</t>
  </si>
  <si>
    <t xml:space="preserve">Évolution sur 2025</t>
  </si>
  <si>
    <t xml:space="preserve">Le meilleur mois (CA)</t>
  </si>
  <si>
    <t xml:space="preserve">Mois sous l'objectif</t>
  </si>
  <si>
    <t xml:space="preserve">C5 : ='6-Graphiques'!D27 · C8 : =NB.SI('4-SI et NB.SI'!E15:E26;"À surveiller") · alerte : plus de 5 mois, en rouge</t>
  </si>
  <si>
    <t xml:space="preserve">Exercice 7 · Le tableau croisé dynamique</t>
  </si>
  <si>
    <t xml:space="preserve">Temps conseillé : 20 min · Les 300 tickets de caisse de la semaine du 14 au 20 décembre 2026 · AMUM : découverte · MEM : à maîtriser</t>
  </si>
  <si>
    <t xml:space="preserve">1. Cliquez dans la liste, puis Insertion &gt; Tableau croisé dynamique &gt; Nouvelle feuille. Glissez « Activité » en Lignes, « Montant » en Valeurs. Quelle activité rapporte le plus ? (I14, I15)</t>
  </si>
  <si>
    <t xml:space="preserve">2. Glissez « Jour » en Colonnes. Le CA du snack le samedi ? (I16)</t>
  </si>
  <si>
    <t xml:space="preserve">3. Glissez « Canal » en Filtres : seulement « En ligne ». Le total ? (I17) 4. Afficher les valeurs en % du total général (clic droit sur une valeur) : la part de l'activité n° 1 ? (I18)</t>
  </si>
  <si>
    <t xml:space="preserve">5. Un graphique croisé dynamique, et un segment sur le Canal (Analyse du tableau croisé dynamique &gt; Insérer un segment). 6. Ajoutez une vente en bas de la liste, puis Actualiser.</t>
  </si>
  <si>
    <t xml:space="preserve">Canal</t>
  </si>
  <si>
    <t xml:space="preserve">Accueil</t>
  </si>
  <si>
    <t xml:space="preserve">1 · ★ L'activité qui rapporte le plus</t>
  </si>
  <si>
    <t xml:space="preserve">1 · ★ Son montant sur la semaine</t>
  </si>
  <si>
    <t xml:space="preserve">=SOMME.SI.ENS(F14:F313;D14:D313;I14)</t>
  </si>
  <si>
    <t xml:space="preserve">2 · ★ Le CA du snack le samedi</t>
  </si>
  <si>
    <t xml:space="preserve">=SOMME.SI.ENS(F14:F313;D14:D313;"Snack";C14:C313;"samedi")</t>
  </si>
  <si>
    <t xml:space="preserve">3 · ★★ Le total des ventes en ligne</t>
  </si>
  <si>
    <t xml:space="preserve">=SOMME.SI.ENS(F14:F313;E14:E313;"En ligne")</t>
  </si>
  <si>
    <t xml:space="preserve">4 · ★★ La part de l'activité n° 1, en % du total</t>
  </si>
  <si>
    <t xml:space="preserve">=I15/SOMME(F14:F313)</t>
  </si>
  <si>
    <t xml:space="preserve">Le résultat du TCD</t>
  </si>
  <si>
    <t xml:space="preserve">En ligne</t>
  </si>
  <si>
    <t xml:space="preserve">Total général</t>
  </si>
  <si>
    <t xml:space="preserve">Recalculé ici avec SOMME.SI.ENS : votre tableau croisé dynamique doit donner les mêmes chiffres.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</si>
</sst>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dd/mm/yyyy"/>
    <numFmt numFmtId="166" formatCode="#,##0.00&quot; €&quot;"/>
    <numFmt numFmtId="167" formatCode="#,##0&quot; €&quot;"/>
    <numFmt numFmtId="168" formatCode="hh:mm"/>
    <numFmt numFmtId="169" formatCode="[h]:mm"/>
    <numFmt numFmtId="170" formatCode="0.0"/>
    <numFmt numFmtId="171" formatCode="\+0.0;\-0.0;0"/>
    <numFmt numFmtId="172" formatCode="General"/>
    <numFmt numFmtId="173" formatCode="0&quot; enfants&quot;"/>
    <numFmt numFmtId="174" formatCode="#,##0"/>
    <numFmt numFmtId="175" formatCode="\+0.0%;\-0.0%"/>
    <numFmt numFmtId="176" formatCode="0"/>
    <numFmt numFmtId="177" formatCode="0.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10"/>
      <color rgb="FF64748B"/>
      <name val="Arial"/>
      <family val="0"/>
      <charset val="1"/>
    </font>
    <font>
      <b val="true"/>
      <sz val="11"/>
      <color rgb="FF1A3A5C"/>
      <name val="Arial"/>
      <family val="0"/>
      <charset val="1"/>
    </font>
    <font>
      <sz val="10"/>
      <color rgb="FF3341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37B795"/>
      <name val="Arial"/>
      <family val="0"/>
      <charset val="1"/>
    </font>
    <font>
      <b val="true"/>
      <sz val="10"/>
      <color rgb="FF1E6FB5"/>
      <name val="Arial"/>
      <family val="0"/>
      <charset val="1"/>
    </font>
    <font>
      <b val="true"/>
      <sz val="10"/>
      <color rgb="FFF97316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0"/>
      <color rgb="FF334155"/>
      <name val="Arial"/>
      <family val="0"/>
      <charset val="1"/>
    </font>
    <font>
      <sz val="10"/>
      <color rgb="FF1E6FB5"/>
      <name val="Consolas"/>
      <family val="0"/>
      <charset val="1"/>
    </font>
    <font>
      <b val="true"/>
      <sz val="9"/>
      <color rgb="FFF97316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4"/>
      <color rgb="FF1A3A5C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A3A5C"/>
        <bgColor rgb="FF334155"/>
      </patternFill>
    </fill>
    <fill>
      <patternFill patternType="solid">
        <fgColor rgb="FFF4F8FC"/>
        <bgColor rgb="FFFFFFFF"/>
      </patternFill>
    </fill>
    <fill>
      <patternFill patternType="solid">
        <fgColor rgb="FFFFF2B3"/>
        <bgColor rgb="FFFFFF99"/>
      </patternFill>
    </fill>
    <fill>
      <patternFill patternType="solid">
        <fgColor rgb="FFF97316"/>
        <bgColor rgb="FFFF9900"/>
      </patternFill>
    </fill>
    <fill>
      <patternFill patternType="solid">
        <fgColor rgb="FFE8F5EE"/>
        <bgColor rgb="FFF4F8FC"/>
      </patternFill>
    </fill>
    <fill>
      <patternFill patternType="solid">
        <fgColor rgb="FF64748B"/>
        <bgColor rgb="FF8064A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 style="thin">
        <color rgb="FFCBD5E1"/>
      </left>
      <right/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2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1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A3A5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334155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1"/>
        <color rgb="FFB91C1C"/>
      </font>
    </dxf>
    <dxf>
      <font>
        <b val="1"/>
      </font>
    </dxf>
    <dxf>
      <fill>
        <patternFill>
          <bgColor rgb="FFFDE2E2"/>
        </patternFill>
      </fill>
    </dxf>
    <dxf>
      <font>
        <b val="1"/>
        <color rgb="FFB91C1C"/>
      </font>
      <fill>
        <patternFill>
          <bgColor rgb="FFFD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4F81BD"/>
      <rgbColor rgb="FFD9D9D9"/>
      <rgbColor rgb="FF878787"/>
      <rgbColor rgb="FF9999FF"/>
      <rgbColor rgb="FFC0504D"/>
      <rgbColor rgb="FFFFF2B3"/>
      <rgbColor rgb="FFE8F5EE"/>
      <rgbColor rgb="FF660066"/>
      <rgbColor rgb="FFFF8080"/>
      <rgbColor rgb="FF1E6FB5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8FC"/>
      <rgbColor rgb="FFC6EFCE"/>
      <rgbColor rgb="FFFFFF99"/>
      <rgbColor rgb="FF99CCFF"/>
      <rgbColor rgb="FFFF99CC"/>
      <rgbColor rgb="FFCC99FF"/>
      <rgbColor rgb="FFFDE2E2"/>
      <rgbColor rgb="FF4A7EBB"/>
      <rgbColor rgb="FF37B795"/>
      <rgbColor rgb="FF9BBB59"/>
      <rgbColor rgb="FFFFCC00"/>
      <rgbColor rgb="FFFF9900"/>
      <rgbColor rgb="FFF97316"/>
      <rgbColor rgb="FF64748B"/>
      <rgbColor rgb="FF8064A2"/>
      <rgbColor rgb="FF1A3A5C"/>
      <rgbColor rgb="FF4BACC6"/>
      <rgbColor rgb="FF003300"/>
      <rgbColor rgb="FF333300"/>
      <rgbColor rgb="FFB91C1C"/>
      <rgbColor rgb="FF993366"/>
      <rgbColor rgb="FF333399"/>
      <rgbColor rgb="FF3341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2026 dépasse 2025 huit mois sur douze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'6-Graphiques'!C14</c:f>
              <c:strCache>
                <c:ptCount val="1"/>
                <c:pt idx="0">
                  <c:v>CA 2025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'6-Graphiques'!$B$15:$B$26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'6-Graphiques'!$C$15:$C$26</c:f>
              <c:numCache>
                <c:formatCode>#,##0" €"</c:formatCode>
                <c:ptCount val="12"/>
                <c:pt idx="0">
                  <c:v>80120</c:v>
                </c:pt>
                <c:pt idx="1">
                  <c:v>95400</c:v>
                </c:pt>
                <c:pt idx="2">
                  <c:v>81900</c:v>
                </c:pt>
                <c:pt idx="3">
                  <c:v>99870</c:v>
                </c:pt>
                <c:pt idx="4">
                  <c:v>78300</c:v>
                </c:pt>
                <c:pt idx="5">
                  <c:v>63950</c:v>
                </c:pt>
                <c:pt idx="6">
                  <c:v>86420</c:v>
                </c:pt>
                <c:pt idx="7">
                  <c:v>90150</c:v>
                </c:pt>
                <c:pt idx="8">
                  <c:v>66210</c:v>
                </c:pt>
                <c:pt idx="9">
                  <c:v>97640</c:v>
                </c:pt>
                <c:pt idx="10">
                  <c:v>77980</c:v>
                </c:pt>
                <c:pt idx="11">
                  <c:v>112515</c:v>
                </c:pt>
              </c:numCache>
            </c:numRef>
          </c:val>
        </c:ser>
        <c:ser>
          <c:idx val="1"/>
          <c:order val="1"/>
          <c:tx>
            <c:strRef>
              <c:f>'6-Graphiques'!D14</c:f>
              <c:strCache>
                <c:ptCount val="1"/>
                <c:pt idx="0">
                  <c:v>CA 2026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'6-Graphiques'!$B$15:$B$26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'6-Graphiques'!$D$15:$D$26</c:f>
              <c:numCache>
                <c:formatCode>#,##0" €"</c:formatCode>
                <c:ptCount val="12"/>
                <c:pt idx="0">
                  <c:v>84300</c:v>
                </c:pt>
                <c:pt idx="1">
                  <c:v>102650</c:v>
                </c:pt>
                <c:pt idx="2">
                  <c:v>79420</c:v>
                </c:pt>
                <c:pt idx="3">
                  <c:v>108900</c:v>
                </c:pt>
                <c:pt idx="4">
                  <c:v>76150</c:v>
                </c:pt>
                <c:pt idx="5">
                  <c:v>61380</c:v>
                </c:pt>
                <c:pt idx="6">
                  <c:v>92740</c:v>
                </c:pt>
                <c:pt idx="7">
                  <c:v>88210</c:v>
                </c:pt>
                <c:pt idx="8">
                  <c:v>68950</c:v>
                </c:pt>
                <c:pt idx="9">
                  <c:v>104330</c:v>
                </c:pt>
                <c:pt idx="10">
                  <c:v>81760</c:v>
                </c:pt>
                <c:pt idx="11">
                  <c:v>117845</c:v>
                </c:pt>
              </c:numCache>
            </c:numRef>
          </c:val>
        </c:ser>
        <c:gapWidth val="150"/>
        <c:overlap val="0"/>
        <c:axId val="30995614"/>
        <c:axId val="36278260"/>
      </c:barChart>
      <c:catAx>
        <c:axId val="3099561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278260"/>
        <c:crosses val="autoZero"/>
        <c:auto val="1"/>
        <c:lblAlgn val="ctr"/>
        <c:lblOffset val="100"/>
        <c:noMultiLvlLbl val="0"/>
      </c:catAx>
      <c:valAx>
        <c:axId val="3627826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99561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Les entrées font la moitié du CA de décembre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'6-Graphiques'!H14</c:f>
              <c:strCache>
                <c:ptCount val="1"/>
                <c:pt idx="0">
                  <c:v>CA déc. 2026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'6-Graphiques'!$G$15:$G$19</c:f>
              <c:strCache>
                <c:ptCount val="5"/>
                <c:pt idx="0">
                  <c:v>Entrées</c:v>
                </c:pt>
                <c:pt idx="1">
                  <c:v>Anniversaires</c:v>
                </c:pt>
                <c:pt idx="2">
                  <c:v>Snack</c:v>
                </c:pt>
                <c:pt idx="3">
                  <c:v>Boutique</c:v>
                </c:pt>
                <c:pt idx="4">
                  <c:v>Cartes 10 entrées</c:v>
                </c:pt>
              </c:strCache>
            </c:strRef>
          </c:cat>
          <c:val>
            <c:numRef>
              <c:f>'6-Graphiques'!$H$15:$H$19</c:f>
              <c:numCache>
                <c:formatCode>#,##0" €"</c:formatCode>
                <c:ptCount val="5"/>
                <c:pt idx="0">
                  <c:v>61450</c:v>
                </c:pt>
                <c:pt idx="1">
                  <c:v>18620</c:v>
                </c:pt>
                <c:pt idx="2">
                  <c:v>22340</c:v>
                </c:pt>
                <c:pt idx="3">
                  <c:v>6980</c:v>
                </c:pt>
                <c:pt idx="4">
                  <c:v>8455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Les entrées 2026, mois par mois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'6-Graphiques'!E14</c:f>
              <c:strCache>
                <c:ptCount val="1"/>
                <c:pt idx="0">
                  <c:v>Entrées 2026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'6-Graphiques'!$B$15:$B$26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'6-Graphiques'!$E$15:$E$26</c:f>
              <c:numCache>
                <c:formatCode>#,##0</c:formatCode>
                <c:ptCount val="12"/>
                <c:pt idx="0">
                  <c:v>5980</c:v>
                </c:pt>
                <c:pt idx="1">
                  <c:v>7120</c:v>
                </c:pt>
                <c:pt idx="2">
                  <c:v>5510</c:v>
                </c:pt>
                <c:pt idx="3">
                  <c:v>7640</c:v>
                </c:pt>
                <c:pt idx="4">
                  <c:v>5320</c:v>
                </c:pt>
                <c:pt idx="5">
                  <c:v>4290</c:v>
                </c:pt>
                <c:pt idx="6">
                  <c:v>6510</c:v>
                </c:pt>
                <c:pt idx="7">
                  <c:v>6180</c:v>
                </c:pt>
                <c:pt idx="8">
                  <c:v>4790</c:v>
                </c:pt>
                <c:pt idx="9">
                  <c:v>7250</c:v>
                </c:pt>
                <c:pt idx="10">
                  <c:v>5660</c:v>
                </c:pt>
                <c:pt idx="11">
                  <c:v>8190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6108016"/>
        <c:axId val="84342437"/>
      </c:lineChart>
      <c:catAx>
        <c:axId val="96108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4342437"/>
        <c:crosses val="autoZero"/>
        <c:auto val="1"/>
        <c:lblAlgn val="ctr"/>
        <c:lblOffset val="100"/>
        <c:noMultiLvlLbl val="0"/>
      </c:catAx>
      <c:valAx>
        <c:axId val="8434243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10801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 2025 et 2026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'6-Graphiques'!C14</c:f>
              <c:strCache>
                <c:ptCount val="1"/>
                <c:pt idx="0">
                  <c:v>CA 2025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'6-Graphiques'!$B$15:$B$26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'6-Graphiques'!$C$15:$C$26</c:f>
              <c:numCache>
                <c:formatCode>#,##0" €"</c:formatCode>
                <c:ptCount val="12"/>
                <c:pt idx="0">
                  <c:v>80120</c:v>
                </c:pt>
                <c:pt idx="1">
                  <c:v>95400</c:v>
                </c:pt>
                <c:pt idx="2">
                  <c:v>81900</c:v>
                </c:pt>
                <c:pt idx="3">
                  <c:v>99870</c:v>
                </c:pt>
                <c:pt idx="4">
                  <c:v>78300</c:v>
                </c:pt>
                <c:pt idx="5">
                  <c:v>63950</c:v>
                </c:pt>
                <c:pt idx="6">
                  <c:v>86420</c:v>
                </c:pt>
                <c:pt idx="7">
                  <c:v>90150</c:v>
                </c:pt>
                <c:pt idx="8">
                  <c:v>66210</c:v>
                </c:pt>
                <c:pt idx="9">
                  <c:v>97640</c:v>
                </c:pt>
                <c:pt idx="10">
                  <c:v>77980</c:v>
                </c:pt>
                <c:pt idx="11">
                  <c:v>112515</c:v>
                </c:pt>
              </c:numCache>
            </c:numRef>
          </c:val>
        </c:ser>
        <c:ser>
          <c:idx val="1"/>
          <c:order val="1"/>
          <c:tx>
            <c:strRef>
              <c:f>'6-Graphiques'!D14</c:f>
              <c:strCache>
                <c:ptCount val="1"/>
                <c:pt idx="0">
                  <c:v>CA 2026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'6-Graphiques'!$B$15:$B$26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'6-Graphiques'!$D$15:$D$26</c:f>
              <c:numCache>
                <c:formatCode>#,##0" €"</c:formatCode>
                <c:ptCount val="12"/>
                <c:pt idx="0">
                  <c:v>84300</c:v>
                </c:pt>
                <c:pt idx="1">
                  <c:v>102650</c:v>
                </c:pt>
                <c:pt idx="2">
                  <c:v>79420</c:v>
                </c:pt>
                <c:pt idx="3">
                  <c:v>108900</c:v>
                </c:pt>
                <c:pt idx="4">
                  <c:v>76150</c:v>
                </c:pt>
                <c:pt idx="5">
                  <c:v>61380</c:v>
                </c:pt>
                <c:pt idx="6">
                  <c:v>92740</c:v>
                </c:pt>
                <c:pt idx="7">
                  <c:v>88210</c:v>
                </c:pt>
                <c:pt idx="8">
                  <c:v>68950</c:v>
                </c:pt>
                <c:pt idx="9">
                  <c:v>104330</c:v>
                </c:pt>
                <c:pt idx="10">
                  <c:v>81760</c:v>
                </c:pt>
                <c:pt idx="11">
                  <c:v>117845</c:v>
                </c:pt>
              </c:numCache>
            </c:numRef>
          </c:val>
        </c:ser>
        <c:gapWidth val="150"/>
        <c:overlap val="0"/>
        <c:axId val="11539079"/>
        <c:axId val="29105233"/>
      </c:barChart>
      <c:catAx>
        <c:axId val="11539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105233"/>
        <c:crosses val="autoZero"/>
        <c:auto val="1"/>
        <c:lblAlgn val="ctr"/>
        <c:lblOffset val="100"/>
        <c:noMultiLvlLbl val="0"/>
      </c:catAx>
      <c:valAx>
        <c:axId val="2910523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53907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3</xdr:row>
      <xdr:rowOff>0</xdr:rowOff>
    </xdr:from>
    <xdr:to>
      <xdr:col>20</xdr:col>
      <xdr:colOff>381600</xdr:colOff>
      <xdr:row>12</xdr:row>
      <xdr:rowOff>32760</xdr:rowOff>
    </xdr:to>
    <xdr:graphicFrame>
      <xdr:nvGraphicFramePr>
        <xdr:cNvPr id="0" name="Chart 1"/>
        <xdr:cNvGraphicFramePr/>
      </xdr:nvGraphicFramePr>
      <xdr:xfrm>
        <a:off x="6696000" y="80028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19</xdr:row>
      <xdr:rowOff>0</xdr:rowOff>
    </xdr:from>
    <xdr:to>
      <xdr:col>17</xdr:col>
      <xdr:colOff>416160</xdr:colOff>
      <xdr:row>33</xdr:row>
      <xdr:rowOff>32400</xdr:rowOff>
    </xdr:to>
    <xdr:graphicFrame>
      <xdr:nvGraphicFramePr>
        <xdr:cNvPr id="1" name="Chart 2"/>
        <xdr:cNvGraphicFramePr/>
      </xdr:nvGraphicFramePr>
      <xdr:xfrm>
        <a:off x="6696000" y="4991040"/>
        <a:ext cx="43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29</xdr:row>
      <xdr:rowOff>0</xdr:rowOff>
    </xdr:from>
    <xdr:to>
      <xdr:col>7</xdr:col>
      <xdr:colOff>903600</xdr:colOff>
      <xdr:row>43</xdr:row>
      <xdr:rowOff>32760</xdr:rowOff>
    </xdr:to>
    <xdr:graphicFrame>
      <xdr:nvGraphicFramePr>
        <xdr:cNvPr id="2" name="Chart 3"/>
        <xdr:cNvGraphicFramePr/>
      </xdr:nvGraphicFramePr>
      <xdr:xfrm>
        <a:off x="281880" y="689616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11</xdr:row>
      <xdr:rowOff>0</xdr:rowOff>
    </xdr:from>
    <xdr:to>
      <xdr:col>11</xdr:col>
      <xdr:colOff>120600</xdr:colOff>
      <xdr:row>24</xdr:row>
      <xdr:rowOff>43200</xdr:rowOff>
    </xdr:to>
    <xdr:graphicFrame>
      <xdr:nvGraphicFramePr>
        <xdr:cNvPr id="3" name="Chart 1"/>
        <xdr:cNvGraphicFramePr/>
      </xdr:nvGraphicFramePr>
      <xdr:xfrm>
        <a:off x="281880" y="3048120"/>
        <a:ext cx="57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3A5C"/>
    <pageSetUpPr fitToPage="false"/>
  </sheetPr>
  <dimension ref="A1:L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"/>
    <col collapsed="false" customWidth="true" hidden="false" outlineLevel="0" max="3" min="3" style="0" width="30"/>
    <col collapsed="false" customWidth="true" hidden="false" outlineLevel="0" max="4" min="4" style="0" width="44"/>
    <col collapsed="false" customWidth="true" hidden="false" outlineLevel="0" max="12" min="5" style="0" width="1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</row>
    <row r="6" customFormat="false" ht="15" hidden="false" customHeight="false" outlineLevel="0" collapsed="false">
      <c r="B6" s="4" t="s">
        <v>4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customFormat="false" ht="15" hidden="false" customHeight="false" outlineLevel="0" collapsed="false">
      <c r="B7" s="4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</row>
    <row r="8" customFormat="false" ht="15" hidden="false" customHeight="false" outlineLevel="0" collapsed="false">
      <c r="B8" s="4" t="s">
        <v>6</v>
      </c>
      <c r="C8" s="4"/>
      <c r="D8" s="4"/>
      <c r="E8" s="4"/>
      <c r="F8" s="4"/>
      <c r="G8" s="4"/>
      <c r="H8" s="4"/>
      <c r="I8" s="4"/>
      <c r="J8" s="4"/>
      <c r="K8" s="4"/>
      <c r="L8" s="4"/>
    </row>
    <row r="10" customFormat="false" ht="30" hidden="false" customHeight="true" outlineLevel="0" collapsed="false">
      <c r="B10" s="5" t="s">
        <v>7</v>
      </c>
      <c r="C10" s="5" t="s">
        <v>8</v>
      </c>
      <c r="D10" s="5" t="s">
        <v>9</v>
      </c>
      <c r="E10" s="5" t="s">
        <v>10</v>
      </c>
    </row>
    <row r="11" customFormat="false" ht="15" hidden="false" customHeight="false" outlineLevel="0" collapsed="false">
      <c r="B11" s="6" t="s">
        <v>11</v>
      </c>
      <c r="C11" s="7" t="s">
        <v>12</v>
      </c>
      <c r="D11" s="7" t="s">
        <v>13</v>
      </c>
      <c r="E11" s="6" t="s">
        <v>14</v>
      </c>
    </row>
    <row r="12" customFormat="false" ht="15" hidden="false" customHeight="false" outlineLevel="0" collapsed="false">
      <c r="B12" s="6" t="s">
        <v>15</v>
      </c>
      <c r="C12" s="7" t="s">
        <v>16</v>
      </c>
      <c r="D12" s="7" t="s">
        <v>17</v>
      </c>
      <c r="E12" s="6" t="s">
        <v>18</v>
      </c>
    </row>
    <row r="13" customFormat="false" ht="15" hidden="false" customHeight="false" outlineLevel="0" collapsed="false">
      <c r="B13" s="6" t="s">
        <v>19</v>
      </c>
      <c r="C13" s="7" t="s">
        <v>20</v>
      </c>
      <c r="D13" s="7" t="s">
        <v>21</v>
      </c>
      <c r="E13" s="6" t="s">
        <v>22</v>
      </c>
    </row>
    <row r="14" customFormat="false" ht="15" hidden="false" customHeight="false" outlineLevel="0" collapsed="false">
      <c r="B14" s="6" t="s">
        <v>23</v>
      </c>
      <c r="C14" s="7" t="s">
        <v>24</v>
      </c>
      <c r="D14" s="7" t="s">
        <v>25</v>
      </c>
      <c r="E14" s="6" t="s">
        <v>26</v>
      </c>
    </row>
    <row r="15" customFormat="false" ht="15" hidden="false" customHeight="false" outlineLevel="0" collapsed="false">
      <c r="B15" s="6" t="s">
        <v>27</v>
      </c>
      <c r="C15" s="7" t="s">
        <v>28</v>
      </c>
      <c r="D15" s="7" t="s">
        <v>29</v>
      </c>
      <c r="E15" s="6" t="s">
        <v>14</v>
      </c>
    </row>
    <row r="16" customFormat="false" ht="15" hidden="false" customHeight="false" outlineLevel="0" collapsed="false">
      <c r="B16" s="6" t="s">
        <v>30</v>
      </c>
      <c r="C16" s="7" t="s">
        <v>31</v>
      </c>
      <c r="D16" s="7" t="s">
        <v>32</v>
      </c>
      <c r="E16" s="6" t="s">
        <v>33</v>
      </c>
    </row>
    <row r="17" customFormat="false" ht="15" hidden="false" customHeight="false" outlineLevel="0" collapsed="false">
      <c r="B17" s="6" t="s">
        <v>34</v>
      </c>
      <c r="C17" s="7" t="s">
        <v>35</v>
      </c>
      <c r="D17" s="7" t="s">
        <v>36</v>
      </c>
      <c r="E17" s="6" t="s">
        <v>18</v>
      </c>
    </row>
  </sheetData>
  <mergeCells count="6">
    <mergeCell ref="A1:L1"/>
    <mergeCell ref="A2:L2"/>
    <mergeCell ref="B5:L5"/>
    <mergeCell ref="B6:L6"/>
    <mergeCell ref="B7:L7"/>
    <mergeCell ref="B8:L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false"/>
  </sheetPr>
  <dimension ref="A1:L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3" topLeftCell="A1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9"/>
    <col collapsed="false" customWidth="true" hidden="false" outlineLevel="0" max="7" min="7" style="0" width="10"/>
    <col collapsed="false" customWidth="true" hidden="false" outlineLevel="0" max="9" min="8" style="0" width="12"/>
    <col collapsed="false" customWidth="true" hidden="false" outlineLevel="0" max="10" min="10" style="0" width="13"/>
    <col collapsed="false" customWidth="true" hidden="false" outlineLevel="0" max="12" min="11" style="0" width="4"/>
  </cols>
  <sheetData>
    <row r="1" customFormat="false" ht="30" hidden="false" customHeight="true" outlineLevel="0" collapsed="false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A4" s="8" t="s">
        <v>39</v>
      </c>
      <c r="B4" s="8"/>
      <c r="C4" s="8"/>
      <c r="D4" s="8"/>
      <c r="E4" s="8"/>
      <c r="F4" s="8"/>
      <c r="G4" s="8"/>
      <c r="H4" s="8"/>
      <c r="I4" s="8"/>
      <c r="J4" s="8"/>
    </row>
    <row r="5" customFormat="false" ht="30" hidden="false" customHeight="true" outlineLevel="0" collapsed="false">
      <c r="A5" s="9" t="s">
        <v>40</v>
      </c>
      <c r="B5" s="9"/>
      <c r="C5" s="9"/>
      <c r="D5" s="9"/>
      <c r="E5" s="9"/>
      <c r="F5" s="9"/>
      <c r="G5" s="9"/>
      <c r="H5" s="9"/>
      <c r="I5" s="9"/>
      <c r="J5" s="9"/>
    </row>
    <row r="6" customFormat="false" ht="30" hidden="false" customHeight="true" outlineLevel="0" collapsed="false">
      <c r="A6" s="9" t="s">
        <v>41</v>
      </c>
      <c r="B6" s="9"/>
      <c r="C6" s="9"/>
      <c r="D6" s="9"/>
      <c r="E6" s="9"/>
      <c r="F6" s="9"/>
      <c r="G6" s="9"/>
      <c r="H6" s="9"/>
      <c r="I6" s="9"/>
      <c r="J6" s="9"/>
    </row>
    <row r="7" customFormat="false" ht="30" hidden="false" customHeight="true" outlineLevel="0" collapsed="false">
      <c r="A7" s="9" t="s">
        <v>42</v>
      </c>
      <c r="B7" s="9"/>
      <c r="C7" s="9"/>
      <c r="D7" s="9"/>
      <c r="E7" s="9"/>
      <c r="F7" s="9"/>
      <c r="G7" s="9"/>
      <c r="H7" s="9"/>
      <c r="I7" s="9"/>
      <c r="J7" s="9"/>
    </row>
    <row r="8" customFormat="false" ht="15" hidden="false" customHeight="false" outlineLevel="0" collapsed="false">
      <c r="A8" s="10" t="s">
        <v>43</v>
      </c>
      <c r="B8" s="10"/>
      <c r="C8" s="10"/>
      <c r="D8" s="10"/>
      <c r="E8" s="10"/>
      <c r="F8" s="10"/>
      <c r="G8" s="10"/>
      <c r="H8" s="10"/>
      <c r="I8" s="10"/>
      <c r="J8" s="10"/>
    </row>
    <row r="9" customFormat="false" ht="30" hidden="false" customHeight="true" outlineLevel="0" collapsed="false">
      <c r="A9" s="9" t="s">
        <v>44</v>
      </c>
      <c r="B9" s="9"/>
      <c r="C9" s="9"/>
      <c r="D9" s="9"/>
      <c r="E9" s="9"/>
      <c r="F9" s="9"/>
      <c r="G9" s="9"/>
      <c r="H9" s="9"/>
      <c r="I9" s="9"/>
      <c r="J9" s="9"/>
    </row>
    <row r="10" customFormat="false" ht="15" hidden="false" customHeight="false" outlineLevel="0" collapsed="false">
      <c r="A10" s="11" t="s">
        <v>45</v>
      </c>
      <c r="B10" s="11"/>
      <c r="C10" s="11"/>
      <c r="D10" s="11"/>
      <c r="E10" s="11"/>
      <c r="F10" s="11"/>
      <c r="G10" s="11"/>
      <c r="H10" s="11"/>
      <c r="I10" s="11"/>
      <c r="J10" s="11"/>
    </row>
    <row r="11" customFormat="false" ht="30" hidden="false" customHeight="true" outlineLevel="0" collapsed="false">
      <c r="A11" s="9" t="s">
        <v>46</v>
      </c>
      <c r="B11" s="9"/>
      <c r="C11" s="9"/>
      <c r="D11" s="9"/>
      <c r="E11" s="9"/>
      <c r="F11" s="9"/>
      <c r="G11" s="9"/>
      <c r="H11" s="9"/>
      <c r="I11" s="9"/>
      <c r="J11" s="9"/>
    </row>
    <row r="13" customFormat="false" ht="30" hidden="false" customHeight="true" outlineLevel="0" collapsed="false">
      <c r="B13" s="5" t="s">
        <v>7</v>
      </c>
      <c r="C13" s="5" t="s">
        <v>47</v>
      </c>
      <c r="D13" s="5" t="s">
        <v>48</v>
      </c>
      <c r="E13" s="5" t="s">
        <v>49</v>
      </c>
      <c r="F13" s="5" t="s">
        <v>50</v>
      </c>
      <c r="G13" s="5" t="s">
        <v>51</v>
      </c>
      <c r="H13" s="5" t="s">
        <v>52</v>
      </c>
      <c r="I13" s="5" t="s">
        <v>53</v>
      </c>
      <c r="J13" s="5" t="s">
        <v>54</v>
      </c>
    </row>
    <row r="14" customFormat="false" ht="15" hidden="false" customHeight="false" outlineLevel="0" collapsed="false">
      <c r="B14" s="6" t="n">
        <v>1009</v>
      </c>
      <c r="C14" s="12" t="n">
        <v>46396</v>
      </c>
      <c r="D14" s="7" t="s">
        <v>55</v>
      </c>
      <c r="E14" s="7" t="s">
        <v>56</v>
      </c>
      <c r="F14" s="6" t="n">
        <v>6</v>
      </c>
      <c r="G14" s="13" t="n">
        <v>16</v>
      </c>
      <c r="H14" s="13" t="n">
        <v>96</v>
      </c>
      <c r="I14" s="7" t="s">
        <v>57</v>
      </c>
      <c r="J14" s="7" t="s">
        <v>58</v>
      </c>
    </row>
    <row r="15" customFormat="false" ht="15" hidden="false" customHeight="false" outlineLevel="0" collapsed="false">
      <c r="B15" s="6" t="n">
        <v>1003</v>
      </c>
      <c r="C15" s="12" t="n">
        <v>46397</v>
      </c>
      <c r="D15" s="7" t="s">
        <v>59</v>
      </c>
      <c r="E15" s="7" t="s">
        <v>56</v>
      </c>
      <c r="F15" s="6" t="n">
        <v>6</v>
      </c>
      <c r="G15" s="13" t="n">
        <v>16</v>
      </c>
      <c r="H15" s="13" t="n">
        <v>96</v>
      </c>
      <c r="I15" s="7" t="s">
        <v>57</v>
      </c>
      <c r="J15" s="7" t="s">
        <v>58</v>
      </c>
    </row>
    <row r="16" customFormat="false" ht="15" hidden="false" customHeight="false" outlineLevel="0" collapsed="false">
      <c r="B16" s="6" t="n">
        <v>1019</v>
      </c>
      <c r="C16" s="12" t="n">
        <v>46397</v>
      </c>
      <c r="D16" s="7" t="s">
        <v>59</v>
      </c>
      <c r="E16" s="7" t="s">
        <v>60</v>
      </c>
      <c r="F16" s="6" t="n">
        <v>12</v>
      </c>
      <c r="G16" s="13" t="n">
        <v>19</v>
      </c>
      <c r="H16" s="13" t="n">
        <v>228</v>
      </c>
      <c r="I16" s="7" t="s">
        <v>57</v>
      </c>
      <c r="J16" s="7" t="s">
        <v>58</v>
      </c>
    </row>
    <row r="17" customFormat="false" ht="15" hidden="false" customHeight="false" outlineLevel="0" collapsed="false">
      <c r="B17" s="6" t="n">
        <v>1022</v>
      </c>
      <c r="C17" s="12" t="n">
        <v>46403</v>
      </c>
      <c r="D17" s="7" t="s">
        <v>55</v>
      </c>
      <c r="E17" s="7" t="s">
        <v>60</v>
      </c>
      <c r="F17" s="6" t="n">
        <v>12</v>
      </c>
      <c r="G17" s="13" t="n">
        <v>19</v>
      </c>
      <c r="H17" s="13" t="n">
        <v>228</v>
      </c>
      <c r="I17" s="7" t="s">
        <v>57</v>
      </c>
      <c r="J17" s="7" t="s">
        <v>61</v>
      </c>
    </row>
    <row r="18" customFormat="false" ht="15" hidden="false" customHeight="false" outlineLevel="0" collapsed="false">
      <c r="B18" s="6" t="n">
        <v>1038</v>
      </c>
      <c r="C18" s="12" t="n">
        <v>46403</v>
      </c>
      <c r="D18" s="7" t="s">
        <v>55</v>
      </c>
      <c r="E18" s="7" t="s">
        <v>62</v>
      </c>
      <c r="F18" s="6" t="n">
        <v>9</v>
      </c>
      <c r="G18" s="13" t="n">
        <v>25</v>
      </c>
      <c r="H18" s="13" t="n">
        <v>225</v>
      </c>
      <c r="I18" s="7" t="s">
        <v>63</v>
      </c>
      <c r="J18" s="7" t="s">
        <v>58</v>
      </c>
    </row>
    <row r="19" customFormat="false" ht="15" hidden="false" customHeight="false" outlineLevel="0" collapsed="false">
      <c r="B19" s="6" t="n">
        <v>1029</v>
      </c>
      <c r="C19" s="12" t="n">
        <v>46404</v>
      </c>
      <c r="D19" s="7" t="s">
        <v>59</v>
      </c>
      <c r="E19" s="7" t="s">
        <v>60</v>
      </c>
      <c r="F19" s="6" t="n">
        <v>8</v>
      </c>
      <c r="G19" s="13" t="n">
        <v>19</v>
      </c>
      <c r="H19" s="13" t="n">
        <v>152</v>
      </c>
      <c r="I19" s="7" t="s">
        <v>64</v>
      </c>
      <c r="J19" s="7" t="s">
        <v>65</v>
      </c>
    </row>
    <row r="20" customFormat="false" ht="15" hidden="false" customHeight="false" outlineLevel="0" collapsed="false">
      <c r="B20" s="6" t="n">
        <v>1033</v>
      </c>
      <c r="C20" s="12" t="n">
        <v>46404</v>
      </c>
      <c r="D20" s="7" t="s">
        <v>59</v>
      </c>
      <c r="E20" s="7" t="s">
        <v>62</v>
      </c>
      <c r="F20" s="6" t="n">
        <v>12</v>
      </c>
      <c r="G20" s="13" t="n">
        <v>25</v>
      </c>
      <c r="H20" s="13" t="n">
        <v>300</v>
      </c>
      <c r="I20" s="7" t="s">
        <v>57</v>
      </c>
      <c r="J20" s="7" t="s">
        <v>58</v>
      </c>
    </row>
    <row r="21" customFormat="false" ht="15" hidden="false" customHeight="false" outlineLevel="0" collapsed="false">
      <c r="B21" s="6" t="n">
        <v>1045</v>
      </c>
      <c r="C21" s="12" t="n">
        <v>46407</v>
      </c>
      <c r="D21" s="7" t="s">
        <v>66</v>
      </c>
      <c r="E21" s="7" t="s">
        <v>60</v>
      </c>
      <c r="F21" s="6" t="n">
        <v>12</v>
      </c>
      <c r="G21" s="13" t="n">
        <v>19</v>
      </c>
      <c r="H21" s="13" t="n">
        <v>228</v>
      </c>
      <c r="I21" s="7" t="s">
        <v>57</v>
      </c>
      <c r="J21" s="7" t="s">
        <v>58</v>
      </c>
    </row>
    <row r="22" customFormat="false" ht="15" hidden="false" customHeight="false" outlineLevel="0" collapsed="false">
      <c r="B22" s="6" t="n">
        <v>1018</v>
      </c>
      <c r="C22" s="12" t="n">
        <v>46410</v>
      </c>
      <c r="D22" s="7" t="s">
        <v>55</v>
      </c>
      <c r="E22" s="7" t="s">
        <v>62</v>
      </c>
      <c r="F22" s="6" t="n">
        <v>14</v>
      </c>
      <c r="G22" s="13" t="n">
        <v>25</v>
      </c>
      <c r="H22" s="13" t="n">
        <v>350</v>
      </c>
      <c r="I22" s="7" t="s">
        <v>63</v>
      </c>
      <c r="J22" s="7" t="s">
        <v>65</v>
      </c>
    </row>
    <row r="23" customFormat="false" ht="15" hidden="false" customHeight="false" outlineLevel="0" collapsed="false">
      <c r="B23" s="6" t="n">
        <v>1024</v>
      </c>
      <c r="C23" s="12" t="n">
        <v>46410</v>
      </c>
      <c r="D23" s="7" t="s">
        <v>55</v>
      </c>
      <c r="E23" s="7" t="s">
        <v>56</v>
      </c>
      <c r="F23" s="6" t="n">
        <v>5</v>
      </c>
      <c r="G23" s="13" t="n">
        <v>16</v>
      </c>
      <c r="H23" s="13" t="n">
        <v>80</v>
      </c>
      <c r="I23" s="7" t="s">
        <v>63</v>
      </c>
      <c r="J23" s="7" t="s">
        <v>58</v>
      </c>
    </row>
    <row r="24" customFormat="false" ht="15" hidden="false" customHeight="false" outlineLevel="0" collapsed="false">
      <c r="B24" s="6" t="n">
        <v>1030</v>
      </c>
      <c r="C24" s="12" t="n">
        <v>46411</v>
      </c>
      <c r="D24" s="7" t="s">
        <v>59</v>
      </c>
      <c r="E24" s="7" t="s">
        <v>56</v>
      </c>
      <c r="F24" s="6" t="n">
        <v>5</v>
      </c>
      <c r="G24" s="13" t="n">
        <v>16</v>
      </c>
      <c r="H24" s="13" t="n">
        <v>80</v>
      </c>
      <c r="I24" s="7" t="s">
        <v>64</v>
      </c>
      <c r="J24" s="7" t="s">
        <v>58</v>
      </c>
    </row>
    <row r="25" customFormat="false" ht="15" hidden="false" customHeight="false" outlineLevel="0" collapsed="false">
      <c r="B25" s="6" t="n">
        <v>1014</v>
      </c>
      <c r="C25" s="12" t="n">
        <v>46414</v>
      </c>
      <c r="D25" s="7" t="s">
        <v>66</v>
      </c>
      <c r="E25" s="7" t="s">
        <v>56</v>
      </c>
      <c r="F25" s="6" t="n">
        <v>5</v>
      </c>
      <c r="G25" s="13" t="n">
        <v>16</v>
      </c>
      <c r="H25" s="13" t="n">
        <v>80</v>
      </c>
      <c r="I25" s="7" t="s">
        <v>64</v>
      </c>
      <c r="J25" s="7" t="s">
        <v>58</v>
      </c>
    </row>
    <row r="26" customFormat="false" ht="15" hidden="false" customHeight="false" outlineLevel="0" collapsed="false">
      <c r="B26" s="6" t="n">
        <v>1039</v>
      </c>
      <c r="C26" s="12" t="n">
        <v>46417</v>
      </c>
      <c r="D26" s="7" t="s">
        <v>55</v>
      </c>
      <c r="E26" s="7" t="s">
        <v>56</v>
      </c>
      <c r="F26" s="6" t="n">
        <v>5</v>
      </c>
      <c r="G26" s="13" t="n">
        <v>16</v>
      </c>
      <c r="H26" s="13" t="n">
        <v>80</v>
      </c>
      <c r="I26" s="7" t="s">
        <v>63</v>
      </c>
      <c r="J26" s="7" t="s">
        <v>58</v>
      </c>
    </row>
    <row r="27" customFormat="false" ht="15" hidden="false" customHeight="false" outlineLevel="0" collapsed="false">
      <c r="B27" s="6" t="n">
        <v>1046</v>
      </c>
      <c r="C27" s="12" t="n">
        <v>46417</v>
      </c>
      <c r="D27" s="7" t="s">
        <v>55</v>
      </c>
      <c r="E27" s="7" t="s">
        <v>60</v>
      </c>
      <c r="F27" s="6" t="n">
        <v>14</v>
      </c>
      <c r="G27" s="13" t="n">
        <v>19</v>
      </c>
      <c r="H27" s="13" t="n">
        <v>266</v>
      </c>
      <c r="I27" s="7" t="s">
        <v>64</v>
      </c>
      <c r="J27" s="7" t="s">
        <v>58</v>
      </c>
    </row>
    <row r="28" customFormat="false" ht="15" hidden="false" customHeight="false" outlineLevel="0" collapsed="false">
      <c r="B28" s="6" t="n">
        <v>1005</v>
      </c>
      <c r="C28" s="12" t="n">
        <v>46418</v>
      </c>
      <c r="D28" s="7" t="s">
        <v>59</v>
      </c>
      <c r="E28" s="7" t="s">
        <v>56</v>
      </c>
      <c r="F28" s="6" t="n">
        <v>5</v>
      </c>
      <c r="G28" s="13" t="n">
        <v>16</v>
      </c>
      <c r="H28" s="13" t="n">
        <v>80</v>
      </c>
      <c r="I28" s="7" t="s">
        <v>64</v>
      </c>
      <c r="J28" s="7" t="s">
        <v>58</v>
      </c>
    </row>
    <row r="29" customFormat="false" ht="15" hidden="false" customHeight="false" outlineLevel="0" collapsed="false">
      <c r="B29" s="6" t="n">
        <v>1044</v>
      </c>
      <c r="C29" s="12" t="n">
        <v>46418</v>
      </c>
      <c r="D29" s="7" t="s">
        <v>59</v>
      </c>
      <c r="E29" s="7" t="s">
        <v>60</v>
      </c>
      <c r="F29" s="6" t="n">
        <v>14</v>
      </c>
      <c r="G29" s="13" t="n">
        <v>19</v>
      </c>
      <c r="H29" s="13" t="n">
        <v>266</v>
      </c>
      <c r="I29" s="7" t="s">
        <v>63</v>
      </c>
      <c r="J29" s="7" t="s">
        <v>58</v>
      </c>
    </row>
    <row r="30" customFormat="false" ht="15" hidden="false" customHeight="false" outlineLevel="0" collapsed="false">
      <c r="B30" s="6" t="n">
        <v>1040</v>
      </c>
      <c r="C30" s="12" t="n">
        <v>46421</v>
      </c>
      <c r="D30" s="7" t="s">
        <v>66</v>
      </c>
      <c r="E30" s="7" t="s">
        <v>60</v>
      </c>
      <c r="F30" s="6" t="n">
        <v>12</v>
      </c>
      <c r="G30" s="13" t="n">
        <v>19</v>
      </c>
      <c r="H30" s="13" t="n">
        <v>228</v>
      </c>
      <c r="I30" s="7" t="s">
        <v>64</v>
      </c>
      <c r="J30" s="7" t="s">
        <v>58</v>
      </c>
    </row>
    <row r="31" customFormat="false" ht="15" hidden="false" customHeight="false" outlineLevel="0" collapsed="false">
      <c r="B31" s="6" t="n">
        <v>1011</v>
      </c>
      <c r="C31" s="12" t="n">
        <v>46424</v>
      </c>
      <c r="D31" s="7" t="s">
        <v>55</v>
      </c>
      <c r="E31" s="7" t="s">
        <v>62</v>
      </c>
      <c r="F31" s="6" t="n">
        <v>12</v>
      </c>
      <c r="G31" s="13" t="n">
        <v>25</v>
      </c>
      <c r="H31" s="13" t="n">
        <v>300</v>
      </c>
      <c r="I31" s="7" t="s">
        <v>57</v>
      </c>
      <c r="J31" s="7" t="s">
        <v>58</v>
      </c>
    </row>
    <row r="32" customFormat="false" ht="15" hidden="false" customHeight="false" outlineLevel="0" collapsed="false">
      <c r="B32" s="6" t="n">
        <v>1032</v>
      </c>
      <c r="C32" s="12" t="n">
        <v>46424</v>
      </c>
      <c r="D32" s="7" t="s">
        <v>55</v>
      </c>
      <c r="E32" s="7" t="s">
        <v>62</v>
      </c>
      <c r="F32" s="6" t="n">
        <v>14</v>
      </c>
      <c r="G32" s="13" t="n">
        <v>25</v>
      </c>
      <c r="H32" s="13" t="n">
        <v>350</v>
      </c>
      <c r="I32" s="7" t="s">
        <v>57</v>
      </c>
      <c r="J32" s="7" t="s">
        <v>58</v>
      </c>
    </row>
    <row r="33" customFormat="false" ht="15" hidden="false" customHeight="false" outlineLevel="0" collapsed="false">
      <c r="B33" s="6" t="n">
        <v>1048</v>
      </c>
      <c r="C33" s="12" t="n">
        <v>46425</v>
      </c>
      <c r="D33" s="7" t="s">
        <v>59</v>
      </c>
      <c r="E33" s="7" t="s">
        <v>60</v>
      </c>
      <c r="F33" s="6" t="n">
        <v>8</v>
      </c>
      <c r="G33" s="13" t="n">
        <v>19</v>
      </c>
      <c r="H33" s="13" t="n">
        <v>152</v>
      </c>
      <c r="I33" s="7" t="s">
        <v>57</v>
      </c>
      <c r="J33" s="7" t="s">
        <v>58</v>
      </c>
    </row>
    <row r="34" customFormat="false" ht="15" hidden="false" customHeight="false" outlineLevel="0" collapsed="false">
      <c r="B34" s="6" t="n">
        <v>1042</v>
      </c>
      <c r="C34" s="12" t="n">
        <v>46428</v>
      </c>
      <c r="D34" s="7" t="s">
        <v>66</v>
      </c>
      <c r="E34" s="7" t="s">
        <v>62</v>
      </c>
      <c r="F34" s="6" t="n">
        <v>11</v>
      </c>
      <c r="G34" s="13" t="n">
        <v>25</v>
      </c>
      <c r="H34" s="13" t="n">
        <v>275</v>
      </c>
      <c r="I34" s="7" t="s">
        <v>64</v>
      </c>
      <c r="J34" s="7" t="s">
        <v>58</v>
      </c>
    </row>
    <row r="35" customFormat="false" ht="15" hidden="false" customHeight="false" outlineLevel="0" collapsed="false">
      <c r="B35" s="6" t="n">
        <v>1027</v>
      </c>
      <c r="C35" s="12" t="n">
        <v>46431</v>
      </c>
      <c r="D35" s="7" t="s">
        <v>55</v>
      </c>
      <c r="E35" s="7" t="s">
        <v>60</v>
      </c>
      <c r="F35" s="6" t="n">
        <v>10</v>
      </c>
      <c r="G35" s="13" t="n">
        <v>19</v>
      </c>
      <c r="H35" s="13" t="n">
        <v>190</v>
      </c>
      <c r="I35" s="7" t="s">
        <v>63</v>
      </c>
      <c r="J35" s="7" t="s">
        <v>61</v>
      </c>
    </row>
    <row r="36" customFormat="false" ht="15" hidden="false" customHeight="false" outlineLevel="0" collapsed="false">
      <c r="B36" s="6" t="n">
        <v>1031</v>
      </c>
      <c r="C36" s="12" t="n">
        <v>46431</v>
      </c>
      <c r="D36" s="7" t="s">
        <v>55</v>
      </c>
      <c r="E36" s="7" t="s">
        <v>62</v>
      </c>
      <c r="F36" s="6" t="n">
        <v>10</v>
      </c>
      <c r="G36" s="13" t="n">
        <v>25</v>
      </c>
      <c r="H36" s="13" t="n">
        <v>250</v>
      </c>
      <c r="I36" s="7" t="s">
        <v>63</v>
      </c>
      <c r="J36" s="7" t="s">
        <v>58</v>
      </c>
    </row>
    <row r="37" customFormat="false" ht="15" hidden="false" customHeight="false" outlineLevel="0" collapsed="false">
      <c r="B37" s="6" t="n">
        <v>1034</v>
      </c>
      <c r="C37" s="12" t="n">
        <v>46432</v>
      </c>
      <c r="D37" s="7" t="s">
        <v>59</v>
      </c>
      <c r="E37" s="7" t="s">
        <v>56</v>
      </c>
      <c r="F37" s="6" t="n">
        <v>7</v>
      </c>
      <c r="G37" s="13" t="n">
        <v>16</v>
      </c>
      <c r="H37" s="13" t="n">
        <v>112</v>
      </c>
      <c r="I37" s="7" t="s">
        <v>57</v>
      </c>
      <c r="J37" s="7" t="s">
        <v>58</v>
      </c>
    </row>
    <row r="38" customFormat="false" ht="15" hidden="false" customHeight="false" outlineLevel="0" collapsed="false">
      <c r="B38" s="6" t="n">
        <v>1020</v>
      </c>
      <c r="C38" s="12" t="n">
        <v>46435</v>
      </c>
      <c r="D38" s="7" t="s">
        <v>66</v>
      </c>
      <c r="E38" s="7" t="s">
        <v>62</v>
      </c>
      <c r="F38" s="6" t="n">
        <v>13</v>
      </c>
      <c r="G38" s="13" t="n">
        <v>25</v>
      </c>
      <c r="H38" s="13" t="n">
        <v>325</v>
      </c>
      <c r="I38" s="7" t="s">
        <v>57</v>
      </c>
      <c r="J38" s="7" t="s">
        <v>58</v>
      </c>
    </row>
    <row r="39" customFormat="false" ht="15" hidden="false" customHeight="false" outlineLevel="0" collapsed="false">
      <c r="B39" s="6" t="n">
        <v>1001</v>
      </c>
      <c r="C39" s="12" t="n">
        <v>46438</v>
      </c>
      <c r="D39" s="7" t="s">
        <v>55</v>
      </c>
      <c r="E39" s="7" t="s">
        <v>60</v>
      </c>
      <c r="F39" s="6" t="n">
        <v>12</v>
      </c>
      <c r="G39" s="13" t="n">
        <v>19</v>
      </c>
      <c r="H39" s="13" t="n">
        <v>228</v>
      </c>
      <c r="I39" s="7" t="s">
        <v>64</v>
      </c>
      <c r="J39" s="7" t="s">
        <v>58</v>
      </c>
    </row>
    <row r="40" customFormat="false" ht="15" hidden="false" customHeight="false" outlineLevel="0" collapsed="false">
      <c r="B40" s="6" t="n">
        <v>1036</v>
      </c>
      <c r="C40" s="12" t="n">
        <v>46438</v>
      </c>
      <c r="D40" s="7" t="s">
        <v>55</v>
      </c>
      <c r="E40" s="7" t="s">
        <v>62</v>
      </c>
      <c r="F40" s="6" t="n">
        <v>11</v>
      </c>
      <c r="G40" s="13" t="n">
        <v>25</v>
      </c>
      <c r="H40" s="13" t="n">
        <v>275</v>
      </c>
      <c r="I40" s="7" t="s">
        <v>63</v>
      </c>
      <c r="J40" s="7" t="s">
        <v>58</v>
      </c>
    </row>
    <row r="41" customFormat="false" ht="15" hidden="false" customHeight="false" outlineLevel="0" collapsed="false">
      <c r="B41" s="6" t="n">
        <v>1023</v>
      </c>
      <c r="C41" s="12" t="n">
        <v>46439</v>
      </c>
      <c r="D41" s="7" t="s">
        <v>59</v>
      </c>
      <c r="E41" s="7" t="s">
        <v>60</v>
      </c>
      <c r="F41" s="6" t="n">
        <v>12</v>
      </c>
      <c r="G41" s="13" t="n">
        <v>19</v>
      </c>
      <c r="H41" s="13" t="n">
        <v>228</v>
      </c>
      <c r="I41" s="7" t="s">
        <v>63</v>
      </c>
      <c r="J41" s="7" t="s">
        <v>58</v>
      </c>
    </row>
    <row r="42" customFormat="false" ht="15" hidden="false" customHeight="false" outlineLevel="0" collapsed="false">
      <c r="B42" s="6" t="n">
        <v>1041</v>
      </c>
      <c r="C42" s="12" t="n">
        <v>46442</v>
      </c>
      <c r="D42" s="7" t="s">
        <v>66</v>
      </c>
      <c r="E42" s="7" t="s">
        <v>62</v>
      </c>
      <c r="F42" s="6" t="n">
        <v>14</v>
      </c>
      <c r="G42" s="13" t="n">
        <v>25</v>
      </c>
      <c r="H42" s="13" t="n">
        <v>350</v>
      </c>
      <c r="I42" s="7" t="s">
        <v>57</v>
      </c>
      <c r="J42" s="7" t="s">
        <v>58</v>
      </c>
    </row>
    <row r="43" customFormat="false" ht="15" hidden="false" customHeight="false" outlineLevel="0" collapsed="false">
      <c r="B43" s="6" t="n">
        <v>1008</v>
      </c>
      <c r="C43" s="12" t="n">
        <v>46445</v>
      </c>
      <c r="D43" s="7" t="s">
        <v>55</v>
      </c>
      <c r="E43" s="7" t="s">
        <v>60</v>
      </c>
      <c r="F43" s="6" t="n">
        <v>12</v>
      </c>
      <c r="G43" s="13" t="n">
        <v>19</v>
      </c>
      <c r="H43" s="13" t="n">
        <v>228</v>
      </c>
      <c r="I43" s="7" t="s">
        <v>64</v>
      </c>
      <c r="J43" s="7" t="s">
        <v>58</v>
      </c>
    </row>
    <row r="44" customFormat="false" ht="15" hidden="false" customHeight="false" outlineLevel="0" collapsed="false">
      <c r="B44" s="6" t="n">
        <v>1016</v>
      </c>
      <c r="C44" s="12" t="n">
        <v>46445</v>
      </c>
      <c r="D44" s="7" t="s">
        <v>55</v>
      </c>
      <c r="E44" s="7" t="s">
        <v>60</v>
      </c>
      <c r="F44" s="6" t="n">
        <v>14</v>
      </c>
      <c r="G44" s="13" t="n">
        <v>19</v>
      </c>
      <c r="H44" s="13" t="n">
        <v>266</v>
      </c>
      <c r="I44" s="7" t="s">
        <v>64</v>
      </c>
      <c r="J44" s="7" t="s">
        <v>58</v>
      </c>
    </row>
    <row r="45" customFormat="false" ht="15" hidden="false" customHeight="false" outlineLevel="0" collapsed="false">
      <c r="B45" s="6" t="n">
        <v>1015</v>
      </c>
      <c r="C45" s="12" t="n">
        <v>46446</v>
      </c>
      <c r="D45" s="7" t="s">
        <v>59</v>
      </c>
      <c r="E45" s="7" t="s">
        <v>62</v>
      </c>
      <c r="F45" s="6" t="n">
        <v>13</v>
      </c>
      <c r="G45" s="13" t="n">
        <v>25</v>
      </c>
      <c r="H45" s="13" t="n">
        <v>325</v>
      </c>
      <c r="I45" s="7" t="s">
        <v>64</v>
      </c>
      <c r="J45" s="7" t="s">
        <v>58</v>
      </c>
    </row>
    <row r="46" customFormat="false" ht="15" hidden="false" customHeight="false" outlineLevel="0" collapsed="false">
      <c r="B46" s="6" t="n">
        <v>1026</v>
      </c>
      <c r="C46" s="12" t="n">
        <v>46449</v>
      </c>
      <c r="D46" s="7" t="s">
        <v>66</v>
      </c>
      <c r="E46" s="7" t="s">
        <v>60</v>
      </c>
      <c r="F46" s="6" t="n">
        <v>9</v>
      </c>
      <c r="G46" s="13" t="n">
        <v>19</v>
      </c>
      <c r="H46" s="13" t="n">
        <v>171</v>
      </c>
      <c r="I46" s="7" t="s">
        <v>63</v>
      </c>
      <c r="J46" s="7" t="s">
        <v>58</v>
      </c>
    </row>
    <row r="47" customFormat="false" ht="15" hidden="false" customHeight="false" outlineLevel="0" collapsed="false">
      <c r="B47" s="6" t="n">
        <v>1006</v>
      </c>
      <c r="C47" s="12" t="n">
        <v>46453</v>
      </c>
      <c r="D47" s="7" t="s">
        <v>59</v>
      </c>
      <c r="E47" s="7" t="s">
        <v>60</v>
      </c>
      <c r="F47" s="6" t="n">
        <v>9</v>
      </c>
      <c r="G47" s="13" t="n">
        <v>19</v>
      </c>
      <c r="H47" s="13" t="n">
        <v>171</v>
      </c>
      <c r="I47" s="7" t="s">
        <v>57</v>
      </c>
      <c r="J47" s="7" t="s">
        <v>58</v>
      </c>
    </row>
    <row r="48" customFormat="false" ht="15" hidden="false" customHeight="false" outlineLevel="0" collapsed="false">
      <c r="B48" s="6" t="n">
        <v>1025</v>
      </c>
      <c r="C48" s="12" t="n">
        <v>46453</v>
      </c>
      <c r="D48" s="7" t="s">
        <v>59</v>
      </c>
      <c r="E48" s="7" t="s">
        <v>62</v>
      </c>
      <c r="F48" s="6" t="n">
        <v>15</v>
      </c>
      <c r="G48" s="13" t="n">
        <v>25</v>
      </c>
      <c r="H48" s="13" t="n">
        <v>375</v>
      </c>
      <c r="I48" s="7" t="s">
        <v>57</v>
      </c>
      <c r="J48" s="7" t="s">
        <v>61</v>
      </c>
    </row>
    <row r="49" customFormat="false" ht="15" hidden="false" customHeight="false" outlineLevel="0" collapsed="false">
      <c r="B49" s="6" t="n">
        <v>1037</v>
      </c>
      <c r="C49" s="12" t="n">
        <v>46456</v>
      </c>
      <c r="D49" s="7" t="s">
        <v>66</v>
      </c>
      <c r="E49" s="7" t="s">
        <v>60</v>
      </c>
      <c r="F49" s="6" t="n">
        <v>10</v>
      </c>
      <c r="G49" s="13" t="n">
        <v>19</v>
      </c>
      <c r="H49" s="13" t="n">
        <v>190</v>
      </c>
      <c r="I49" s="7" t="s">
        <v>63</v>
      </c>
      <c r="J49" s="7" t="s">
        <v>58</v>
      </c>
    </row>
    <row r="50" customFormat="false" ht="15" hidden="false" customHeight="false" outlineLevel="0" collapsed="false">
      <c r="B50" s="6" t="n">
        <v>1012</v>
      </c>
      <c r="C50" s="12" t="n">
        <v>46459</v>
      </c>
      <c r="D50" s="7" t="s">
        <v>55</v>
      </c>
      <c r="E50" s="7" t="s">
        <v>56</v>
      </c>
      <c r="F50" s="6" t="n">
        <v>7</v>
      </c>
      <c r="G50" s="13" t="n">
        <v>16</v>
      </c>
      <c r="H50" s="13" t="n">
        <v>112</v>
      </c>
      <c r="I50" s="7" t="s">
        <v>63</v>
      </c>
      <c r="J50" s="7" t="s">
        <v>58</v>
      </c>
    </row>
    <row r="51" customFormat="false" ht="15" hidden="false" customHeight="false" outlineLevel="0" collapsed="false">
      <c r="B51" s="6" t="n">
        <v>1004</v>
      </c>
      <c r="C51" s="12" t="n">
        <v>46460</v>
      </c>
      <c r="D51" s="7" t="s">
        <v>59</v>
      </c>
      <c r="E51" s="7" t="s">
        <v>60</v>
      </c>
      <c r="F51" s="6" t="n">
        <v>10</v>
      </c>
      <c r="G51" s="13" t="n">
        <v>19</v>
      </c>
      <c r="H51" s="13" t="n">
        <v>190</v>
      </c>
      <c r="I51" s="7" t="s">
        <v>64</v>
      </c>
      <c r="J51" s="7" t="s">
        <v>58</v>
      </c>
    </row>
    <row r="52" customFormat="false" ht="15" hidden="false" customHeight="false" outlineLevel="0" collapsed="false">
      <c r="B52" s="6" t="n">
        <v>1047</v>
      </c>
      <c r="C52" s="12" t="n">
        <v>46460</v>
      </c>
      <c r="D52" s="7" t="s">
        <v>59</v>
      </c>
      <c r="E52" s="7" t="s">
        <v>62</v>
      </c>
      <c r="F52" s="6" t="n">
        <v>11</v>
      </c>
      <c r="G52" s="13" t="n">
        <v>25</v>
      </c>
      <c r="H52" s="13" t="n">
        <v>275</v>
      </c>
      <c r="I52" s="7" t="s">
        <v>63</v>
      </c>
      <c r="J52" s="7" t="s">
        <v>61</v>
      </c>
    </row>
    <row r="53" customFormat="false" ht="15" hidden="false" customHeight="false" outlineLevel="0" collapsed="false">
      <c r="B53" s="6" t="n">
        <v>1010</v>
      </c>
      <c r="C53" s="12" t="n">
        <v>46463</v>
      </c>
      <c r="D53" s="7" t="s">
        <v>66</v>
      </c>
      <c r="E53" s="7" t="s">
        <v>62</v>
      </c>
      <c r="F53" s="6" t="n">
        <v>12</v>
      </c>
      <c r="G53" s="13" t="n">
        <v>25</v>
      </c>
      <c r="H53" s="13" t="n">
        <v>300</v>
      </c>
      <c r="I53" s="7" t="s">
        <v>57</v>
      </c>
      <c r="J53" s="7" t="s">
        <v>65</v>
      </c>
    </row>
    <row r="54" customFormat="false" ht="15" hidden="false" customHeight="false" outlineLevel="0" collapsed="false">
      <c r="B54" s="6" t="n">
        <v>1007</v>
      </c>
      <c r="C54" s="12" t="n">
        <v>46466</v>
      </c>
      <c r="D54" s="7" t="s">
        <v>55</v>
      </c>
      <c r="E54" s="7" t="s">
        <v>62</v>
      </c>
      <c r="F54" s="6" t="n">
        <v>12</v>
      </c>
      <c r="G54" s="13" t="n">
        <v>25</v>
      </c>
      <c r="H54" s="13" t="n">
        <v>300</v>
      </c>
      <c r="I54" s="7" t="s">
        <v>57</v>
      </c>
      <c r="J54" s="7" t="s">
        <v>65</v>
      </c>
    </row>
    <row r="55" customFormat="false" ht="15" hidden="false" customHeight="false" outlineLevel="0" collapsed="false">
      <c r="B55" s="6" t="n">
        <v>1043</v>
      </c>
      <c r="C55" s="12" t="n">
        <v>46466</v>
      </c>
      <c r="D55" s="7" t="s">
        <v>55</v>
      </c>
      <c r="E55" s="7" t="s">
        <v>60</v>
      </c>
      <c r="F55" s="6" t="n">
        <v>11</v>
      </c>
      <c r="G55" s="13" t="n">
        <v>19</v>
      </c>
      <c r="H55" s="13" t="n">
        <v>209</v>
      </c>
      <c r="I55" s="7" t="s">
        <v>57</v>
      </c>
      <c r="J55" s="7" t="s">
        <v>58</v>
      </c>
    </row>
    <row r="56" customFormat="false" ht="15" hidden="false" customHeight="false" outlineLevel="0" collapsed="false">
      <c r="B56" s="6" t="n">
        <v>1002</v>
      </c>
      <c r="C56" s="12" t="n">
        <v>46467</v>
      </c>
      <c r="D56" s="7" t="s">
        <v>59</v>
      </c>
      <c r="E56" s="7" t="s">
        <v>56</v>
      </c>
      <c r="F56" s="6" t="n">
        <v>7</v>
      </c>
      <c r="G56" s="13" t="n">
        <v>16</v>
      </c>
      <c r="H56" s="13" t="n">
        <v>112</v>
      </c>
      <c r="I56" s="7" t="s">
        <v>63</v>
      </c>
      <c r="J56" s="7" t="s">
        <v>58</v>
      </c>
    </row>
    <row r="57" customFormat="false" ht="15" hidden="false" customHeight="false" outlineLevel="0" collapsed="false">
      <c r="B57" s="6" t="n">
        <v>1021</v>
      </c>
      <c r="C57" s="12" t="n">
        <v>46467</v>
      </c>
      <c r="D57" s="7" t="s">
        <v>59</v>
      </c>
      <c r="E57" s="7" t="s">
        <v>60</v>
      </c>
      <c r="F57" s="6" t="n">
        <v>10</v>
      </c>
      <c r="G57" s="13" t="n">
        <v>19</v>
      </c>
      <c r="H57" s="13" t="n">
        <v>190</v>
      </c>
      <c r="I57" s="7" t="s">
        <v>63</v>
      </c>
      <c r="J57" s="7" t="s">
        <v>58</v>
      </c>
    </row>
    <row r="58" customFormat="false" ht="15" hidden="false" customHeight="false" outlineLevel="0" collapsed="false">
      <c r="B58" s="6" t="n">
        <v>1017</v>
      </c>
      <c r="C58" s="12" t="n">
        <v>46470</v>
      </c>
      <c r="D58" s="7" t="s">
        <v>66</v>
      </c>
      <c r="E58" s="7" t="s">
        <v>56</v>
      </c>
      <c r="F58" s="6" t="n">
        <v>6</v>
      </c>
      <c r="G58" s="13" t="n">
        <v>16</v>
      </c>
      <c r="H58" s="13" t="n">
        <v>96</v>
      </c>
      <c r="I58" s="7" t="s">
        <v>57</v>
      </c>
      <c r="J58" s="7" t="s">
        <v>58</v>
      </c>
    </row>
    <row r="59" customFormat="false" ht="15" hidden="false" customHeight="false" outlineLevel="0" collapsed="false">
      <c r="B59" s="6" t="n">
        <v>1028</v>
      </c>
      <c r="C59" s="12" t="n">
        <v>46473</v>
      </c>
      <c r="D59" s="7" t="s">
        <v>55</v>
      </c>
      <c r="E59" s="7" t="s">
        <v>60</v>
      </c>
      <c r="F59" s="6" t="n">
        <v>10</v>
      </c>
      <c r="G59" s="13" t="n">
        <v>19</v>
      </c>
      <c r="H59" s="13" t="n">
        <v>190</v>
      </c>
      <c r="I59" s="7" t="s">
        <v>57</v>
      </c>
      <c r="J59" s="7" t="s">
        <v>58</v>
      </c>
    </row>
    <row r="60" customFormat="false" ht="15" hidden="false" customHeight="false" outlineLevel="0" collapsed="false">
      <c r="B60" s="6" t="n">
        <v>1013</v>
      </c>
      <c r="C60" s="12" t="n">
        <v>46474</v>
      </c>
      <c r="D60" s="7" t="s">
        <v>59</v>
      </c>
      <c r="E60" s="7" t="s">
        <v>60</v>
      </c>
      <c r="F60" s="6" t="n">
        <v>11</v>
      </c>
      <c r="G60" s="13" t="n">
        <v>19</v>
      </c>
      <c r="H60" s="13" t="n">
        <v>209</v>
      </c>
      <c r="I60" s="7" t="s">
        <v>57</v>
      </c>
      <c r="J60" s="7" t="s">
        <v>58</v>
      </c>
    </row>
    <row r="61" customFormat="false" ht="15" hidden="false" customHeight="false" outlineLevel="0" collapsed="false">
      <c r="B61" s="6" t="n">
        <v>1035</v>
      </c>
      <c r="C61" s="12" t="n">
        <v>46474</v>
      </c>
      <c r="D61" s="7" t="s">
        <v>59</v>
      </c>
      <c r="E61" s="7" t="s">
        <v>60</v>
      </c>
      <c r="F61" s="6" t="n">
        <v>10</v>
      </c>
      <c r="G61" s="13" t="n">
        <v>19</v>
      </c>
      <c r="H61" s="13" t="n">
        <v>190</v>
      </c>
      <c r="I61" s="7" t="s">
        <v>64</v>
      </c>
      <c r="J61" s="7" t="s">
        <v>58</v>
      </c>
    </row>
    <row r="63" customFormat="false" ht="15" hidden="false" customHeight="false" outlineLevel="0" collapsed="false">
      <c r="B63" s="3" t="s">
        <v>67</v>
      </c>
    </row>
    <row r="64" customFormat="false" ht="18" hidden="false" customHeight="true" outlineLevel="0" collapsed="false">
      <c r="B64" s="14" t="s">
        <v>68</v>
      </c>
      <c r="C64" s="14"/>
      <c r="D64" s="14"/>
      <c r="E64" s="14"/>
      <c r="F64" s="14"/>
      <c r="G64" s="14"/>
      <c r="H64" s="14"/>
      <c r="I64" s="15" t="n">
        <v>1009</v>
      </c>
    </row>
    <row r="65" customFormat="false" ht="18" hidden="false" customHeight="true" outlineLevel="0" collapsed="false">
      <c r="B65" s="14" t="s">
        <v>69</v>
      </c>
      <c r="C65" s="14"/>
      <c r="D65" s="14"/>
      <c r="E65" s="14"/>
      <c r="F65" s="14"/>
      <c r="G65" s="14"/>
      <c r="H65" s="14"/>
      <c r="I65" s="16" t="n">
        <v>375</v>
      </c>
    </row>
    <row r="66" customFormat="false" ht="18" hidden="false" customHeight="true" outlineLevel="0" collapsed="false">
      <c r="B66" s="14" t="s">
        <v>70</v>
      </c>
      <c r="C66" s="14"/>
      <c r="D66" s="14"/>
      <c r="E66" s="14"/>
      <c r="F66" s="14"/>
      <c r="G66" s="14"/>
      <c r="H66" s="14"/>
      <c r="I66" s="15" t="n">
        <v>15</v>
      </c>
    </row>
    <row r="67" customFormat="false" ht="18" hidden="false" customHeight="true" outlineLevel="0" collapsed="false">
      <c r="B67" s="14" t="s">
        <v>71</v>
      </c>
      <c r="C67" s="14"/>
      <c r="D67" s="14"/>
      <c r="E67" s="14"/>
      <c r="F67" s="14"/>
      <c r="G67" s="14"/>
      <c r="H67" s="14"/>
      <c r="I67" s="15" t="n">
        <v>7</v>
      </c>
    </row>
    <row r="68" customFormat="false" ht="18" hidden="false" customHeight="true" outlineLevel="0" collapsed="false">
      <c r="B68" s="14" t="s">
        <v>72</v>
      </c>
      <c r="C68" s="14"/>
      <c r="D68" s="14"/>
      <c r="E68" s="14"/>
      <c r="F68" s="14"/>
      <c r="G68" s="14"/>
      <c r="H68" s="14"/>
      <c r="I68" s="16" t="n">
        <v>8027</v>
      </c>
    </row>
    <row r="69" customFormat="false" ht="18" hidden="false" customHeight="true" outlineLevel="0" collapsed="false">
      <c r="B69" s="14" t="s">
        <v>73</v>
      </c>
      <c r="C69" s="14"/>
      <c r="D69" s="14"/>
      <c r="E69" s="14"/>
      <c r="F69" s="14"/>
      <c r="G69" s="14"/>
      <c r="H69" s="14"/>
      <c r="I69" s="17" t="n">
        <v>46396</v>
      </c>
    </row>
    <row r="70" customFormat="false" ht="18" hidden="false" customHeight="true" outlineLevel="0" collapsed="false">
      <c r="B70" s="14" t="s">
        <v>74</v>
      </c>
      <c r="C70" s="14"/>
      <c r="D70" s="14"/>
      <c r="E70" s="14"/>
      <c r="F70" s="14"/>
      <c r="G70" s="14"/>
      <c r="H70" s="14"/>
      <c r="I70" s="15" t="n">
        <v>10</v>
      </c>
    </row>
    <row r="71" customFormat="false" ht="18" hidden="false" customHeight="true" outlineLevel="0" collapsed="false">
      <c r="B71" s="14" t="s">
        <v>75</v>
      </c>
      <c r="C71" s="14"/>
      <c r="D71" s="14"/>
      <c r="E71" s="14"/>
      <c r="F71" s="14"/>
      <c r="G71" s="14"/>
      <c r="H71" s="14"/>
      <c r="I71" s="15" t="n">
        <v>4</v>
      </c>
    </row>
  </sheetData>
  <autoFilter ref="B13:J61"/>
  <mergeCells count="18">
    <mergeCell ref="A1:L1"/>
    <mergeCell ref="A2:L2"/>
    <mergeCell ref="A4:J4"/>
    <mergeCell ref="A5:J5"/>
    <mergeCell ref="A6:J6"/>
    <mergeCell ref="A7:J7"/>
    <mergeCell ref="A8:J8"/>
    <mergeCell ref="A9:J9"/>
    <mergeCell ref="A10:J10"/>
    <mergeCell ref="A11:J11"/>
    <mergeCell ref="B64:H64"/>
    <mergeCell ref="B65:H65"/>
    <mergeCell ref="B66:H66"/>
    <mergeCell ref="B67:H67"/>
    <mergeCell ref="B68:H68"/>
    <mergeCell ref="B69:H69"/>
    <mergeCell ref="B70:H70"/>
    <mergeCell ref="B71:H7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false"/>
  </sheetPr>
  <dimension ref="A1:L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3" topLeftCell="A1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2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7" min="5" style="0" width="13"/>
    <col collapsed="false" customWidth="true" hidden="false" outlineLevel="0" max="8" min="8" style="0" width="4"/>
    <col collapsed="false" customWidth="true" hidden="false" outlineLevel="0" max="9" min="9" style="0" width="40"/>
    <col collapsed="false" customWidth="true" hidden="false" outlineLevel="0" max="10" min="10" style="0" width="12"/>
    <col collapsed="false" customWidth="true" hidden="false" outlineLevel="0" max="11" min="11" style="0" width="22"/>
    <col collapsed="false" customWidth="true" hidden="false" outlineLevel="0" max="12" min="12" style="0" width="4"/>
  </cols>
  <sheetData>
    <row r="1" customFormat="false" ht="30" hidden="false" customHeight="true" outlineLevel="0" collapsed="false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A4" s="8" t="s">
        <v>39</v>
      </c>
      <c r="B4" s="8"/>
      <c r="C4" s="8"/>
      <c r="D4" s="8"/>
      <c r="E4" s="8"/>
      <c r="F4" s="8"/>
      <c r="G4" s="8"/>
      <c r="H4" s="8"/>
      <c r="I4" s="8"/>
      <c r="J4" s="8"/>
    </row>
    <row r="5" customFormat="false" ht="30" hidden="false" customHeight="true" outlineLevel="0" collapsed="false">
      <c r="A5" s="9" t="s">
        <v>78</v>
      </c>
      <c r="B5" s="9"/>
      <c r="C5" s="9"/>
      <c r="D5" s="9"/>
      <c r="E5" s="9"/>
      <c r="F5" s="9"/>
      <c r="G5" s="9"/>
      <c r="H5" s="9"/>
      <c r="I5" s="9"/>
      <c r="J5" s="9"/>
    </row>
    <row r="6" customFormat="false" ht="15" hidden="false" customHeight="true" outlineLevel="0" collapsed="false">
      <c r="A6" s="9" t="s">
        <v>79</v>
      </c>
      <c r="B6" s="9"/>
      <c r="C6" s="9"/>
      <c r="D6" s="9"/>
      <c r="E6" s="9"/>
      <c r="F6" s="9"/>
      <c r="G6" s="9"/>
      <c r="H6" s="9"/>
      <c r="I6" s="9"/>
      <c r="J6" s="9"/>
    </row>
    <row r="7" customFormat="false" ht="15" hidden="false" customHeight="false" outlineLevel="0" collapsed="false">
      <c r="A7" s="10" t="s">
        <v>43</v>
      </c>
      <c r="B7" s="10"/>
      <c r="C7" s="10"/>
      <c r="D7" s="10"/>
      <c r="E7" s="10"/>
      <c r="F7" s="10"/>
      <c r="G7" s="10"/>
      <c r="H7" s="10"/>
      <c r="I7" s="10"/>
      <c r="J7" s="10"/>
    </row>
    <row r="8" customFormat="false" ht="30" hidden="false" customHeight="true" outlineLevel="0" collapsed="false">
      <c r="A8" s="9" t="s">
        <v>80</v>
      </c>
      <c r="B8" s="9"/>
      <c r="C8" s="9"/>
      <c r="D8" s="9"/>
      <c r="E8" s="9"/>
      <c r="F8" s="9"/>
      <c r="G8" s="9"/>
      <c r="H8" s="9"/>
      <c r="I8" s="9"/>
      <c r="J8" s="9"/>
    </row>
    <row r="9" customFormat="false" ht="15" hidden="false" customHeight="false" outlineLevel="0" collapsed="false">
      <c r="A9" s="11" t="s">
        <v>45</v>
      </c>
      <c r="B9" s="11"/>
      <c r="C9" s="11"/>
      <c r="D9" s="11"/>
      <c r="E9" s="11"/>
      <c r="F9" s="11"/>
      <c r="G9" s="11"/>
      <c r="H9" s="11"/>
      <c r="I9" s="11"/>
      <c r="J9" s="11"/>
    </row>
    <row r="10" customFormat="false" ht="30" hidden="false" customHeight="true" outlineLevel="0" collapsed="false">
      <c r="A10" s="9" t="s">
        <v>81</v>
      </c>
      <c r="B10" s="9"/>
      <c r="C10" s="9"/>
      <c r="D10" s="9"/>
      <c r="E10" s="9"/>
      <c r="F10" s="9"/>
      <c r="G10" s="9"/>
      <c r="H10" s="9"/>
      <c r="I10" s="9"/>
      <c r="J10" s="9"/>
    </row>
    <row r="11" customFormat="false" ht="15" hidden="false" customHeight="true" outlineLevel="0" collapsed="false">
      <c r="A11" s="9" t="s">
        <v>82</v>
      </c>
      <c r="B11" s="9"/>
      <c r="C11" s="9"/>
      <c r="D11" s="9"/>
      <c r="E11" s="9"/>
      <c r="F11" s="9"/>
      <c r="G11" s="9"/>
      <c r="H11" s="9"/>
      <c r="I11" s="9"/>
      <c r="J11" s="9"/>
    </row>
    <row r="13" customFormat="false" ht="30" hidden="false" customHeight="true" outlineLevel="0" collapsed="false">
      <c r="B13" s="5" t="s">
        <v>47</v>
      </c>
      <c r="C13" s="5" t="s">
        <v>48</v>
      </c>
      <c r="D13" s="5" t="s">
        <v>83</v>
      </c>
      <c r="E13" s="5" t="s">
        <v>84</v>
      </c>
      <c r="F13" s="5" t="s">
        <v>85</v>
      </c>
      <c r="G13" s="5" t="s">
        <v>86</v>
      </c>
    </row>
    <row r="14" customFormat="false" ht="15" hidden="false" customHeight="false" outlineLevel="0" collapsed="false">
      <c r="B14" s="12" t="n">
        <v>46388</v>
      </c>
      <c r="C14" s="7" t="s">
        <v>87</v>
      </c>
      <c r="D14" s="6" t="n">
        <v>258</v>
      </c>
      <c r="E14" s="13" t="n">
        <v>3859.25</v>
      </c>
      <c r="F14" s="18" t="n">
        <v>3600</v>
      </c>
      <c r="G14" s="13" t="n">
        <f aca="false">E14-F14</f>
        <v>259.25</v>
      </c>
      <c r="I14" s="7" t="s">
        <v>88</v>
      </c>
      <c r="J14" s="15" t="n">
        <v>16</v>
      </c>
    </row>
    <row r="15" customFormat="false" ht="15" hidden="false" customHeight="false" outlineLevel="0" collapsed="false">
      <c r="B15" s="12" t="n">
        <v>46389</v>
      </c>
      <c r="C15" s="7" t="s">
        <v>55</v>
      </c>
      <c r="D15" s="6" t="n">
        <v>424</v>
      </c>
      <c r="E15" s="13" t="n">
        <v>6386.96</v>
      </c>
      <c r="F15" s="18" t="n">
        <v>3600</v>
      </c>
      <c r="G15" s="13" t="n">
        <f aca="false">E15-F15</f>
        <v>2786.96</v>
      </c>
      <c r="I15" s="7" t="s">
        <v>89</v>
      </c>
      <c r="J15" s="15" t="n">
        <v>7</v>
      </c>
    </row>
    <row r="16" customFormat="false" ht="15" hidden="false" customHeight="false" outlineLevel="0" collapsed="false">
      <c r="B16" s="12" t="n">
        <v>46390</v>
      </c>
      <c r="C16" s="7" t="s">
        <v>59</v>
      </c>
      <c r="D16" s="6" t="n">
        <v>329</v>
      </c>
      <c r="E16" s="13" t="n">
        <v>4676.18</v>
      </c>
      <c r="F16" s="18" t="n">
        <v>3600</v>
      </c>
      <c r="G16" s="13" t="n">
        <f aca="false">E16-F16</f>
        <v>1076.18</v>
      </c>
      <c r="I16" s="7" t="s">
        <v>90</v>
      </c>
      <c r="J16" s="15" t="n">
        <v>3</v>
      </c>
    </row>
    <row r="17" customFormat="false" ht="15" hidden="false" customHeight="false" outlineLevel="0" collapsed="false">
      <c r="B17" s="12" t="n">
        <v>46391</v>
      </c>
      <c r="C17" s="7" t="s">
        <v>91</v>
      </c>
      <c r="D17" s="6" t="n">
        <v>116</v>
      </c>
      <c r="E17" s="13" t="n">
        <v>1677.05</v>
      </c>
      <c r="F17" s="18" t="n">
        <v>1300</v>
      </c>
      <c r="G17" s="13" t="n">
        <f aca="false">E17-F17</f>
        <v>377.05</v>
      </c>
    </row>
    <row r="18" customFormat="false" ht="15" hidden="false" customHeight="false" outlineLevel="0" collapsed="false">
      <c r="B18" s="12" t="n">
        <v>46392</v>
      </c>
      <c r="C18" s="7" t="s">
        <v>92</v>
      </c>
      <c r="D18" s="6" t="n">
        <v>69</v>
      </c>
      <c r="E18" s="13" t="n">
        <v>1024.44</v>
      </c>
      <c r="F18" s="18" t="n">
        <v>1300</v>
      </c>
      <c r="G18" s="13" t="n">
        <f aca="false">E18-F18</f>
        <v>-275.56</v>
      </c>
      <c r="I18" s="19" t="s">
        <v>93</v>
      </c>
    </row>
    <row r="19" customFormat="false" ht="15" hidden="false" customHeight="false" outlineLevel="0" collapsed="false">
      <c r="B19" s="12" t="n">
        <v>46393</v>
      </c>
      <c r="C19" s="7" t="s">
        <v>66</v>
      </c>
      <c r="D19" s="6" t="n">
        <v>300</v>
      </c>
      <c r="E19" s="13" t="n">
        <v>4360.14</v>
      </c>
      <c r="F19" s="18" t="n">
        <v>4200</v>
      </c>
      <c r="G19" s="13" t="n">
        <f aca="false">E19-F19</f>
        <v>160.14</v>
      </c>
      <c r="I19" s="19" t="s">
        <v>94</v>
      </c>
    </row>
    <row r="20" customFormat="false" ht="15" hidden="false" customHeight="false" outlineLevel="0" collapsed="false">
      <c r="B20" s="12" t="n">
        <v>46394</v>
      </c>
      <c r="C20" s="7" t="s">
        <v>95</v>
      </c>
      <c r="D20" s="6" t="n">
        <v>115</v>
      </c>
      <c r="E20" s="13" t="n">
        <v>1579.54</v>
      </c>
      <c r="F20" s="18" t="n">
        <v>1300</v>
      </c>
      <c r="G20" s="13" t="n">
        <f aca="false">E20-F20</f>
        <v>279.54</v>
      </c>
    </row>
    <row r="21" customFormat="false" ht="15" hidden="false" customHeight="false" outlineLevel="0" collapsed="false">
      <c r="B21" s="12" t="n">
        <v>46395</v>
      </c>
      <c r="C21" s="7" t="s">
        <v>87</v>
      </c>
      <c r="D21" s="6" t="n">
        <v>128</v>
      </c>
      <c r="E21" s="13" t="n">
        <v>1785.1</v>
      </c>
      <c r="F21" s="18" t="n">
        <v>1800</v>
      </c>
      <c r="G21" s="13" t="n">
        <f aca="false">E21-F21</f>
        <v>-14.9000000000001</v>
      </c>
    </row>
    <row r="22" customFormat="false" ht="15" hidden="false" customHeight="false" outlineLevel="0" collapsed="false">
      <c r="B22" s="12" t="n">
        <v>46396</v>
      </c>
      <c r="C22" s="7" t="s">
        <v>55</v>
      </c>
      <c r="D22" s="6" t="n">
        <v>390</v>
      </c>
      <c r="E22" s="13" t="n">
        <v>5604.16</v>
      </c>
      <c r="F22" s="18" t="n">
        <v>6000</v>
      </c>
      <c r="G22" s="13" t="n">
        <f aca="false">E22-F22</f>
        <v>-395.84</v>
      </c>
    </row>
    <row r="23" customFormat="false" ht="15" hidden="false" customHeight="false" outlineLevel="0" collapsed="false">
      <c r="B23" s="12" t="n">
        <v>46397</v>
      </c>
      <c r="C23" s="7" t="s">
        <v>59</v>
      </c>
      <c r="D23" s="6" t="n">
        <v>391</v>
      </c>
      <c r="E23" s="13" t="n">
        <v>5727.44</v>
      </c>
      <c r="F23" s="18" t="n">
        <v>5200</v>
      </c>
      <c r="G23" s="13" t="n">
        <f aca="false">E23-F23</f>
        <v>527.44</v>
      </c>
    </row>
    <row r="24" customFormat="false" ht="15" hidden="false" customHeight="false" outlineLevel="0" collapsed="false">
      <c r="B24" s="12" t="n">
        <v>46398</v>
      </c>
      <c r="C24" s="7" t="s">
        <v>91</v>
      </c>
      <c r="D24" s="6" t="n">
        <v>64</v>
      </c>
      <c r="E24" s="13" t="n">
        <v>926.19</v>
      </c>
      <c r="F24" s="18" t="n">
        <v>1300</v>
      </c>
      <c r="G24" s="13" t="n">
        <f aca="false">E24-F24</f>
        <v>-373.81</v>
      </c>
    </row>
    <row r="25" customFormat="false" ht="15" hidden="false" customHeight="false" outlineLevel="0" collapsed="false">
      <c r="B25" s="12" t="n">
        <v>46399</v>
      </c>
      <c r="C25" s="7" t="s">
        <v>92</v>
      </c>
      <c r="D25" s="6" t="n">
        <v>83</v>
      </c>
      <c r="E25" s="13" t="n">
        <v>1256.33</v>
      </c>
      <c r="F25" s="18" t="n">
        <v>1300</v>
      </c>
      <c r="G25" s="13" t="n">
        <f aca="false">E25-F25</f>
        <v>-43.6700000000001</v>
      </c>
    </row>
    <row r="26" customFormat="false" ht="15" hidden="false" customHeight="false" outlineLevel="0" collapsed="false">
      <c r="B26" s="12" t="n">
        <v>46400</v>
      </c>
      <c r="C26" s="7" t="s">
        <v>66</v>
      </c>
      <c r="D26" s="6" t="n">
        <v>311</v>
      </c>
      <c r="E26" s="13" t="n">
        <v>4581.05</v>
      </c>
      <c r="F26" s="18" t="n">
        <v>4200</v>
      </c>
      <c r="G26" s="13" t="n">
        <f aca="false">E26-F26</f>
        <v>381.05</v>
      </c>
    </row>
    <row r="27" customFormat="false" ht="15" hidden="false" customHeight="false" outlineLevel="0" collapsed="false">
      <c r="B27" s="12" t="n">
        <v>46401</v>
      </c>
      <c r="C27" s="7" t="s">
        <v>95</v>
      </c>
      <c r="D27" s="6" t="n">
        <v>106</v>
      </c>
      <c r="E27" s="13" t="n">
        <v>1450.45</v>
      </c>
      <c r="F27" s="18" t="n">
        <v>1300</v>
      </c>
      <c r="G27" s="13" t="n">
        <f aca="false">E27-F27</f>
        <v>150.45</v>
      </c>
    </row>
    <row r="28" customFormat="false" ht="15" hidden="false" customHeight="false" outlineLevel="0" collapsed="false">
      <c r="B28" s="12" t="n">
        <v>46402</v>
      </c>
      <c r="C28" s="7" t="s">
        <v>87</v>
      </c>
      <c r="D28" s="6" t="n">
        <v>100</v>
      </c>
      <c r="E28" s="13" t="n">
        <v>1489.71</v>
      </c>
      <c r="F28" s="18" t="n">
        <v>1800</v>
      </c>
      <c r="G28" s="13" t="n">
        <f aca="false">E28-F28</f>
        <v>-310.29</v>
      </c>
    </row>
    <row r="29" customFormat="false" ht="15" hidden="false" customHeight="false" outlineLevel="0" collapsed="false">
      <c r="B29" s="12" t="n">
        <v>46403</v>
      </c>
      <c r="C29" s="7" t="s">
        <v>55</v>
      </c>
      <c r="D29" s="6" t="n">
        <v>389</v>
      </c>
      <c r="E29" s="13" t="n">
        <v>5254.3</v>
      </c>
      <c r="F29" s="18" t="n">
        <v>6000</v>
      </c>
      <c r="G29" s="13" t="n">
        <f aca="false">E29-F29</f>
        <v>-745.7</v>
      </c>
    </row>
    <row r="30" customFormat="false" ht="15" hidden="false" customHeight="false" outlineLevel="0" collapsed="false">
      <c r="B30" s="12" t="n">
        <v>46404</v>
      </c>
      <c r="C30" s="7" t="s">
        <v>59</v>
      </c>
      <c r="D30" s="6" t="n">
        <v>347</v>
      </c>
      <c r="E30" s="13" t="n">
        <v>5199.18</v>
      </c>
      <c r="F30" s="18" t="n">
        <v>5200</v>
      </c>
      <c r="G30" s="13" t="n">
        <f aca="false">E30-F30</f>
        <v>-0.819999999999709</v>
      </c>
    </row>
    <row r="31" customFormat="false" ht="15" hidden="false" customHeight="false" outlineLevel="0" collapsed="false">
      <c r="B31" s="12" t="n">
        <v>46405</v>
      </c>
      <c r="C31" s="7" t="s">
        <v>91</v>
      </c>
      <c r="D31" s="6" t="n">
        <v>100</v>
      </c>
      <c r="E31" s="13" t="n">
        <v>1345.41</v>
      </c>
      <c r="F31" s="18" t="n">
        <v>1300</v>
      </c>
      <c r="G31" s="13" t="n">
        <f aca="false">E31-F31</f>
        <v>45.4100000000001</v>
      </c>
    </row>
    <row r="32" customFormat="false" ht="15" hidden="false" customHeight="false" outlineLevel="0" collapsed="false">
      <c r="B32" s="12" t="n">
        <v>46406</v>
      </c>
      <c r="C32" s="7" t="s">
        <v>92</v>
      </c>
      <c r="D32" s="6" t="n">
        <v>87</v>
      </c>
      <c r="E32" s="13" t="n">
        <v>1216.9</v>
      </c>
      <c r="F32" s="18" t="n">
        <v>1300</v>
      </c>
      <c r="G32" s="13" t="n">
        <f aca="false">E32-F32</f>
        <v>-83.0999999999999</v>
      </c>
    </row>
    <row r="33" customFormat="false" ht="15" hidden="false" customHeight="false" outlineLevel="0" collapsed="false">
      <c r="B33" s="12" t="n">
        <v>46407</v>
      </c>
      <c r="C33" s="7" t="s">
        <v>66</v>
      </c>
      <c r="D33" s="6" t="n">
        <v>307</v>
      </c>
      <c r="E33" s="13" t="n">
        <v>4579.33</v>
      </c>
      <c r="F33" s="18" t="n">
        <v>4200</v>
      </c>
      <c r="G33" s="13" t="n">
        <f aca="false">E33-F33</f>
        <v>379.33</v>
      </c>
    </row>
    <row r="34" customFormat="false" ht="15" hidden="false" customHeight="false" outlineLevel="0" collapsed="false">
      <c r="B34" s="12" t="n">
        <v>46408</v>
      </c>
      <c r="C34" s="7" t="s">
        <v>95</v>
      </c>
      <c r="D34" s="6" t="n">
        <v>98</v>
      </c>
      <c r="E34" s="13" t="n">
        <v>1354.42</v>
      </c>
      <c r="F34" s="18" t="n">
        <v>1300</v>
      </c>
      <c r="G34" s="13" t="n">
        <f aca="false">E34-F34</f>
        <v>54.4200000000001</v>
      </c>
    </row>
    <row r="35" customFormat="false" ht="15" hidden="false" customHeight="false" outlineLevel="0" collapsed="false">
      <c r="B35" s="12" t="n">
        <v>46409</v>
      </c>
      <c r="C35" s="7" t="s">
        <v>87</v>
      </c>
      <c r="D35" s="6" t="n">
        <v>118</v>
      </c>
      <c r="E35" s="13" t="n">
        <v>1687.35</v>
      </c>
      <c r="F35" s="18" t="n">
        <v>1800</v>
      </c>
      <c r="G35" s="13" t="n">
        <f aca="false">E35-F35</f>
        <v>-112.65</v>
      </c>
    </row>
    <row r="36" customFormat="false" ht="15" hidden="false" customHeight="false" outlineLevel="0" collapsed="false">
      <c r="B36" s="12" t="n">
        <v>46410</v>
      </c>
      <c r="C36" s="7" t="s">
        <v>55</v>
      </c>
      <c r="D36" s="6" t="n">
        <v>427</v>
      </c>
      <c r="E36" s="13" t="n">
        <v>5787.12</v>
      </c>
      <c r="F36" s="18" t="n">
        <v>6000</v>
      </c>
      <c r="G36" s="13" t="n">
        <f aca="false">E36-F36</f>
        <v>-212.88</v>
      </c>
    </row>
    <row r="37" customFormat="false" ht="15" hidden="false" customHeight="false" outlineLevel="0" collapsed="false">
      <c r="B37" s="12" t="n">
        <v>46411</v>
      </c>
      <c r="C37" s="7" t="s">
        <v>59</v>
      </c>
      <c r="D37" s="6" t="n">
        <v>376</v>
      </c>
      <c r="E37" s="13" t="n">
        <v>5226.66</v>
      </c>
      <c r="F37" s="18" t="n">
        <v>5200</v>
      </c>
      <c r="G37" s="13" t="n">
        <f aca="false">E37-F37</f>
        <v>26.6599999999999</v>
      </c>
    </row>
    <row r="38" customFormat="false" ht="15" hidden="false" customHeight="false" outlineLevel="0" collapsed="false">
      <c r="B38" s="12" t="n">
        <v>46412</v>
      </c>
      <c r="C38" s="7" t="s">
        <v>91</v>
      </c>
      <c r="D38" s="6" t="n">
        <v>97</v>
      </c>
      <c r="E38" s="13" t="n">
        <v>1473.65</v>
      </c>
      <c r="F38" s="18" t="n">
        <v>1300</v>
      </c>
      <c r="G38" s="13" t="n">
        <f aca="false">E38-F38</f>
        <v>173.65</v>
      </c>
    </row>
    <row r="39" customFormat="false" ht="15" hidden="false" customHeight="false" outlineLevel="0" collapsed="false">
      <c r="B39" s="12" t="n">
        <v>46413</v>
      </c>
      <c r="C39" s="7" t="s">
        <v>92</v>
      </c>
      <c r="D39" s="6" t="n">
        <v>111</v>
      </c>
      <c r="E39" s="13" t="n">
        <v>1504.02</v>
      </c>
      <c r="F39" s="18" t="n">
        <v>1300</v>
      </c>
      <c r="G39" s="13" t="n">
        <f aca="false">E39-F39</f>
        <v>204.02</v>
      </c>
    </row>
    <row r="40" customFormat="false" ht="15" hidden="false" customHeight="false" outlineLevel="0" collapsed="false">
      <c r="B40" s="12" t="n">
        <v>46414</v>
      </c>
      <c r="C40" s="7" t="s">
        <v>66</v>
      </c>
      <c r="D40" s="6" t="n">
        <v>286</v>
      </c>
      <c r="E40" s="13" t="n">
        <v>3994.7</v>
      </c>
      <c r="F40" s="18" t="n">
        <v>4200</v>
      </c>
      <c r="G40" s="13" t="n">
        <f aca="false">E40-F40</f>
        <v>-205.3</v>
      </c>
    </row>
    <row r="41" customFormat="false" ht="15" hidden="false" customHeight="false" outlineLevel="0" collapsed="false">
      <c r="B41" s="12" t="n">
        <v>46415</v>
      </c>
      <c r="C41" s="7" t="s">
        <v>95</v>
      </c>
      <c r="D41" s="6" t="n">
        <v>79</v>
      </c>
      <c r="E41" s="13" t="n">
        <v>1131.53</v>
      </c>
      <c r="F41" s="18" t="n">
        <v>1300</v>
      </c>
      <c r="G41" s="13" t="n">
        <f aca="false">E41-F41</f>
        <v>-168.47</v>
      </c>
    </row>
    <row r="42" customFormat="false" ht="15" hidden="false" customHeight="false" outlineLevel="0" collapsed="false">
      <c r="B42" s="12" t="n">
        <v>46416</v>
      </c>
      <c r="C42" s="7" t="s">
        <v>87</v>
      </c>
      <c r="D42" s="6" t="n">
        <v>101</v>
      </c>
      <c r="E42" s="13" t="n">
        <v>1366.17</v>
      </c>
      <c r="F42" s="18" t="n">
        <v>1800</v>
      </c>
      <c r="G42" s="13" t="n">
        <f aca="false">E42-F42</f>
        <v>-433.83</v>
      </c>
    </row>
    <row r="43" customFormat="false" ht="15" hidden="false" customHeight="false" outlineLevel="0" collapsed="false">
      <c r="B43" s="12" t="n">
        <v>46417</v>
      </c>
      <c r="C43" s="7" t="s">
        <v>55</v>
      </c>
      <c r="D43" s="6" t="n">
        <v>434</v>
      </c>
      <c r="E43" s="13" t="n">
        <v>5899.91</v>
      </c>
      <c r="F43" s="18" t="n">
        <v>6000</v>
      </c>
      <c r="G43" s="13" t="n">
        <f aca="false">E43-F43</f>
        <v>-100.09</v>
      </c>
    </row>
    <row r="44" customFormat="false" ht="15" hidden="false" customHeight="false" outlineLevel="0" collapsed="false">
      <c r="B44" s="12" t="n">
        <v>46418</v>
      </c>
      <c r="C44" s="7" t="s">
        <v>59</v>
      </c>
      <c r="D44" s="6" t="n">
        <v>341</v>
      </c>
      <c r="E44" s="13" t="n">
        <v>5089.03</v>
      </c>
      <c r="F44" s="18" t="n">
        <v>5200</v>
      </c>
      <c r="G44" s="13" t="n">
        <f aca="false">E44-F44</f>
        <v>-110.97</v>
      </c>
    </row>
  </sheetData>
  <mergeCells count="10">
    <mergeCell ref="A1:L1"/>
    <mergeCell ref="A2:L2"/>
    <mergeCell ref="A4:J4"/>
    <mergeCell ref="A5:J5"/>
    <mergeCell ref="A6:J6"/>
    <mergeCell ref="A7:J7"/>
    <mergeCell ref="A8:J8"/>
    <mergeCell ref="A9:J9"/>
    <mergeCell ref="A10:J10"/>
    <mergeCell ref="A11:J11"/>
  </mergeCells>
  <conditionalFormatting sqref="D14:D44">
    <cfRule type="cellIs" priority="2" operator="greaterThan" aboveAverage="0" equalAverage="0" bottom="0" percent="0" rank="0" text="" dxfId="4">
      <formula>400</formula>
    </cfRule>
    <cfRule type="iconSet" priority="3">
      <iconSet iconSet="3Arrows">
        <cfvo type="percent" val="0"/>
        <cfvo type="percent" val="33"/>
        <cfvo type="percent" val="67"/>
      </iconSet>
    </cfRule>
  </conditionalFormatting>
  <conditionalFormatting sqref="G14:G44">
    <cfRule type="cellIs" priority="4" operator="lessThan" aboveAverage="0" equalAverage="0" bottom="0" percent="0" rank="0" text="" dxfId="5">
      <formula>0</formula>
    </cfRule>
  </conditionalFormatting>
  <conditionalFormatting sqref="E14:E44">
    <cfRule type="dataBar" priority="5">
      <dataBar showValue="1" minLength="10" maxLength="90">
        <cfvo type="min" val="0"/>
        <cfvo type="max" val="0"/>
        <color rgb="FF5B9BD5"/>
      </dataBar>
      <extLst>
        <ext xmlns:x14="http://schemas.microsoft.com/office/spreadsheetml/2009/9/main" uri="{B025F937-C7B1-47D3-B67F-A62EFF666E3E}">
          <x14:id>{D5D49246-A673-4E3D-9892-C1563DBF376F}</x14:id>
        </ext>
      </extLst>
    </cfRule>
    <cfRule type="top10" priority="6" aboveAverage="0" equalAverage="0" bottom="0" percent="0" rank="5" text="" dxfId="6"/>
  </conditionalFormatting>
  <conditionalFormatting sqref="B14:G44">
    <cfRule type="expression" priority="7" aboveAverage="0" equalAverage="0" bottom="0" percent="0" rank="0" text="" dxfId="7">
      <formula>$E14&lt;$F14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5D49246-A673-4E3D-9892-C1563DBF376F}">
            <x14:dataBar minLength="10" maxLength="90" axisPosition="none" gradient="true">
              <x14:cfvo type="min"/>
              <x14:cfvo type="max"/>
              <x14:negativeFillColor rgb="FF5B9BD5"/>
              <x14:axisColor rgb="FF000000"/>
            </x14:dataBar>
          </x14:cfRule>
          <xm:sqref>E14:E44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false"/>
  </sheetPr>
  <dimension ref="A1:N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3" min="2" style="0" width="11"/>
    <col collapsed="false" customWidth="true" hidden="false" outlineLevel="0" max="4" min="4" style="0" width="12"/>
    <col collapsed="false" customWidth="true" hidden="false" outlineLevel="0" max="7" min="5" style="0" width="9"/>
    <col collapsed="false" customWidth="true" hidden="false" outlineLevel="0" max="8" min="8" style="0" width="11"/>
    <col collapsed="false" customWidth="true" hidden="false" outlineLevel="0" max="9" min="9" style="0" width="26"/>
    <col collapsed="false" customWidth="true" hidden="false" outlineLevel="0" max="10" min="10" style="0" width="11"/>
    <col collapsed="false" customWidth="true" hidden="false" outlineLevel="0" max="11" min="11" style="0" width="10"/>
    <col collapsed="false" customWidth="true" hidden="false" outlineLevel="0" max="13" min="12" style="0" width="12"/>
    <col collapsed="false" customWidth="true" hidden="false" outlineLevel="0" max="14" min="14" style="0" width="11"/>
    <col collapsed="false" customWidth="true" hidden="false" outlineLevel="0" max="15" min="15" style="0" width="4"/>
  </cols>
  <sheetData>
    <row r="1" customFormat="false" ht="30" hidden="false" customHeight="true" outlineLevel="0" collapsed="false">
      <c r="A1" s="1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8" hidden="false" customHeight="true" outlineLevel="0" collapsed="false">
      <c r="A2" s="2" t="s">
        <v>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15" hidden="false" customHeight="false" outlineLevel="0" collapsed="false">
      <c r="A4" s="8" t="s">
        <v>39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customFormat="false" ht="15" hidden="false" customHeight="true" outlineLevel="0" collapsed="false">
      <c r="A5" s="9" t="s">
        <v>98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customFormat="false" ht="30" hidden="false" customHeight="true" outlineLevel="0" collapsed="false">
      <c r="A6" s="9" t="s">
        <v>99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customFormat="false" ht="30" hidden="false" customHeight="true" outlineLevel="0" collapsed="false">
      <c r="A7" s="9" t="s">
        <v>100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customFormat="false" ht="15" hidden="false" customHeight="false" outlineLevel="0" collapsed="false">
      <c r="A8" s="10" t="s">
        <v>43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customFormat="false" ht="15" hidden="false" customHeight="true" outlineLevel="0" collapsed="false">
      <c r="A9" s="9" t="s">
        <v>101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customFormat="false" ht="45" hidden="false" customHeight="true" outlineLevel="0" collapsed="false">
      <c r="A10" s="9" t="s">
        <v>102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customFormat="false" ht="15" hidden="false" customHeight="false" outlineLevel="0" collapsed="false">
      <c r="A11" s="11" t="s">
        <v>45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customFormat="false" ht="30" hidden="false" customHeight="true" outlineLevel="0" collapsed="false">
      <c r="A12" s="9" t="s">
        <v>103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4" customFormat="false" ht="30" hidden="false" customHeight="true" outlineLevel="0" collapsed="false">
      <c r="B14" s="5" t="s">
        <v>104</v>
      </c>
      <c r="C14" s="5" t="s">
        <v>48</v>
      </c>
      <c r="D14" s="5" t="s">
        <v>47</v>
      </c>
      <c r="E14" s="5" t="s">
        <v>105</v>
      </c>
      <c r="F14" s="5" t="s">
        <v>106</v>
      </c>
      <c r="G14" s="5" t="s">
        <v>107</v>
      </c>
      <c r="H14" s="5" t="s">
        <v>108</v>
      </c>
      <c r="J14" s="5" t="s">
        <v>104</v>
      </c>
      <c r="K14" s="5" t="s">
        <v>109</v>
      </c>
      <c r="L14" s="5" t="s">
        <v>110</v>
      </c>
      <c r="M14" s="5" t="s">
        <v>111</v>
      </c>
      <c r="N14" s="5" t="s">
        <v>112</v>
      </c>
    </row>
    <row r="15" customFormat="false" ht="15" hidden="false" customHeight="false" outlineLevel="0" collapsed="false">
      <c r="B15" s="20" t="s">
        <v>113</v>
      </c>
      <c r="C15" s="7" t="s">
        <v>91</v>
      </c>
      <c r="D15" s="12" t="n">
        <v>46398</v>
      </c>
      <c r="E15" s="21" t="n">
        <v>0.375</v>
      </c>
      <c r="F15" s="21" t="n">
        <v>0.708333333333333</v>
      </c>
      <c r="G15" s="21" t="n">
        <v>0.0416666666666667</v>
      </c>
      <c r="H15" s="22" t="n">
        <f aca="false">F15-E15-G15</f>
        <v>0.291666666666667</v>
      </c>
      <c r="J15" s="20" t="s">
        <v>113</v>
      </c>
      <c r="K15" s="6" t="n">
        <v>35</v>
      </c>
      <c r="L15" s="23" t="n">
        <f aca="false">SUM(H15:H19)</f>
        <v>1.45833333333333</v>
      </c>
      <c r="M15" s="24" t="n">
        <f aca="false">L15*24</f>
        <v>35</v>
      </c>
      <c r="N15" s="25" t="n">
        <f aca="false">M15-K15</f>
        <v>0</v>
      </c>
    </row>
    <row r="16" customFormat="false" ht="15" hidden="false" customHeight="false" outlineLevel="0" collapsed="false">
      <c r="B16" s="20" t="s">
        <v>113</v>
      </c>
      <c r="C16" s="7" t="s">
        <v>92</v>
      </c>
      <c r="D16" s="12" t="n">
        <v>46399</v>
      </c>
      <c r="E16" s="21" t="n">
        <v>0.375</v>
      </c>
      <c r="F16" s="21" t="n">
        <v>0.708333333333333</v>
      </c>
      <c r="G16" s="21" t="n">
        <v>0.0416666666666667</v>
      </c>
      <c r="H16" s="22" t="n">
        <f aca="false">F16-E16-G16</f>
        <v>0.291666666666667</v>
      </c>
      <c r="J16" s="20" t="s">
        <v>64</v>
      </c>
      <c r="K16" s="6" t="n">
        <v>35</v>
      </c>
      <c r="L16" s="23" t="n">
        <f aca="false">SUM(H20:H24)</f>
        <v>1.47916666666667</v>
      </c>
      <c r="M16" s="24" t="n">
        <f aca="false">L16*24</f>
        <v>35.5</v>
      </c>
      <c r="N16" s="25" t="n">
        <f aca="false">M16-K16</f>
        <v>0.5</v>
      </c>
    </row>
    <row r="17" customFormat="false" ht="15" hidden="false" customHeight="false" outlineLevel="0" collapsed="false">
      <c r="B17" s="20" t="s">
        <v>113</v>
      </c>
      <c r="C17" s="7" t="s">
        <v>66</v>
      </c>
      <c r="D17" s="12" t="n">
        <v>46400</v>
      </c>
      <c r="E17" s="21" t="n">
        <v>0.375</v>
      </c>
      <c r="F17" s="21" t="n">
        <v>0.75</v>
      </c>
      <c r="G17" s="21" t="n">
        <v>0.0416666666666667</v>
      </c>
      <c r="H17" s="22" t="n">
        <f aca="false">F17-E17-G17</f>
        <v>0.333333333333333</v>
      </c>
      <c r="J17" s="20" t="s">
        <v>114</v>
      </c>
      <c r="K17" s="6" t="n">
        <v>35</v>
      </c>
      <c r="L17" s="23" t="n">
        <f aca="false">SUM(H25:H29)</f>
        <v>1.5</v>
      </c>
      <c r="M17" s="24" t="n">
        <f aca="false">L17*24</f>
        <v>36</v>
      </c>
      <c r="N17" s="25" t="n">
        <f aca="false">M17-K17</f>
        <v>0.999999999999993</v>
      </c>
    </row>
    <row r="18" customFormat="false" ht="15" hidden="false" customHeight="false" outlineLevel="0" collapsed="false">
      <c r="B18" s="20" t="s">
        <v>113</v>
      </c>
      <c r="C18" s="7" t="s">
        <v>55</v>
      </c>
      <c r="D18" s="12" t="n">
        <v>46403</v>
      </c>
      <c r="E18" s="21" t="n">
        <v>0.416666666666667</v>
      </c>
      <c r="F18" s="21" t="n">
        <v>0.791666666666667</v>
      </c>
      <c r="G18" s="21" t="n">
        <v>0.0416666666666667</v>
      </c>
      <c r="H18" s="22" t="n">
        <f aca="false">F18-E18-G18</f>
        <v>0.333333333333333</v>
      </c>
      <c r="J18" s="20" t="s">
        <v>115</v>
      </c>
      <c r="K18" s="6" t="n">
        <v>30</v>
      </c>
      <c r="L18" s="23" t="n">
        <f aca="false">SUM(H30:H33)</f>
        <v>1.16666666666667</v>
      </c>
      <c r="M18" s="24" t="n">
        <f aca="false">L18*24</f>
        <v>28</v>
      </c>
      <c r="N18" s="25" t="n">
        <f aca="false">M18-K18</f>
        <v>-2</v>
      </c>
    </row>
    <row r="19" customFormat="false" ht="15" hidden="false" customHeight="false" outlineLevel="0" collapsed="false">
      <c r="B19" s="20" t="s">
        <v>113</v>
      </c>
      <c r="C19" s="7" t="s">
        <v>59</v>
      </c>
      <c r="D19" s="12" t="n">
        <v>46404</v>
      </c>
      <c r="E19" s="21" t="n">
        <v>0.416666666666667</v>
      </c>
      <c r="F19" s="21" t="n">
        <v>0.625</v>
      </c>
      <c r="G19" s="21" t="n">
        <v>0</v>
      </c>
      <c r="H19" s="22" t="n">
        <f aca="false">F19-E19-G19</f>
        <v>0.208333333333333</v>
      </c>
      <c r="J19" s="20" t="s">
        <v>57</v>
      </c>
      <c r="K19" s="6" t="n">
        <v>24</v>
      </c>
      <c r="L19" s="23" t="n">
        <f aca="false">SUM(H34:H37)</f>
        <v>1</v>
      </c>
      <c r="M19" s="24" t="n">
        <f aca="false">L19*24</f>
        <v>24</v>
      </c>
      <c r="N19" s="25" t="n">
        <f aca="false">M19-K19</f>
        <v>0</v>
      </c>
    </row>
    <row r="20" customFormat="false" ht="15" hidden="false" customHeight="false" outlineLevel="0" collapsed="false">
      <c r="B20" s="20" t="s">
        <v>64</v>
      </c>
      <c r="C20" s="7" t="s">
        <v>66</v>
      </c>
      <c r="D20" s="12" t="n">
        <v>46400</v>
      </c>
      <c r="E20" s="21" t="n">
        <v>0.395833333333333</v>
      </c>
      <c r="F20" s="21" t="n">
        <v>0.770833333333333</v>
      </c>
      <c r="G20" s="21" t="n">
        <v>0.0416666666666667</v>
      </c>
      <c r="H20" s="22" t="n">
        <f aca="false">F20-E20-G20</f>
        <v>0.333333333333333</v>
      </c>
      <c r="J20" s="20" t="s">
        <v>116</v>
      </c>
      <c r="K20" s="6" t="n">
        <v>20</v>
      </c>
      <c r="L20" s="23" t="n">
        <f aca="false">SUM(H38:H40)</f>
        <v>0.833333333333333</v>
      </c>
      <c r="M20" s="24" t="n">
        <f aca="false">L20*24</f>
        <v>20</v>
      </c>
      <c r="N20" s="25" t="n">
        <f aca="false">M20-K20</f>
        <v>0</v>
      </c>
    </row>
    <row r="21" customFormat="false" ht="15" hidden="false" customHeight="false" outlineLevel="0" collapsed="false">
      <c r="B21" s="20" t="s">
        <v>64</v>
      </c>
      <c r="C21" s="7" t="s">
        <v>95</v>
      </c>
      <c r="D21" s="12" t="n">
        <v>46401</v>
      </c>
      <c r="E21" s="21" t="n">
        <v>0.541666666666667</v>
      </c>
      <c r="F21" s="21" t="n">
        <v>0.833333333333333</v>
      </c>
      <c r="G21" s="21" t="n">
        <v>0.0208333333333333</v>
      </c>
      <c r="H21" s="22" t="n">
        <f aca="false">F21-E21-G21</f>
        <v>0.270833333333333</v>
      </c>
      <c r="J21" s="20" t="s">
        <v>117</v>
      </c>
      <c r="K21" s="26" t="n">
        <f aca="false">SUM(K15:K20)</f>
        <v>179</v>
      </c>
      <c r="L21" s="23" t="n">
        <f aca="false">SUM(L15:L20)</f>
        <v>7.4375</v>
      </c>
      <c r="M21" s="24" t="n">
        <f aca="false">L21*24</f>
        <v>178.5</v>
      </c>
      <c r="N21" s="25" t="n">
        <f aca="false">M21-K21</f>
        <v>-0.500000000000028</v>
      </c>
    </row>
    <row r="22" customFormat="false" ht="15" hidden="false" customHeight="false" outlineLevel="0" collapsed="false">
      <c r="B22" s="20" t="s">
        <v>64</v>
      </c>
      <c r="C22" s="7" t="s">
        <v>87</v>
      </c>
      <c r="D22" s="12" t="n">
        <v>46402</v>
      </c>
      <c r="E22" s="21" t="n">
        <v>0.541666666666667</v>
      </c>
      <c r="F22" s="21" t="n">
        <v>0.833333333333333</v>
      </c>
      <c r="G22" s="21" t="n">
        <v>0.0208333333333333</v>
      </c>
      <c r="H22" s="22" t="n">
        <f aca="false">F22-E22-G22</f>
        <v>0.270833333333333</v>
      </c>
    </row>
    <row r="23" customFormat="false" ht="15" hidden="false" customHeight="false" outlineLevel="0" collapsed="false">
      <c r="B23" s="20" t="s">
        <v>64</v>
      </c>
      <c r="C23" s="7" t="s">
        <v>55</v>
      </c>
      <c r="D23" s="12" t="n">
        <v>46403</v>
      </c>
      <c r="E23" s="21" t="n">
        <v>0.395833333333333</v>
      </c>
      <c r="F23" s="21" t="n">
        <v>0.770833333333333</v>
      </c>
      <c r="G23" s="21" t="n">
        <v>0.0416666666666667</v>
      </c>
      <c r="H23" s="22" t="n">
        <f aca="false">F23-E23-G23</f>
        <v>0.333333333333333</v>
      </c>
      <c r="J23" s="27" t="s">
        <v>118</v>
      </c>
      <c r="K23" s="27"/>
      <c r="L23" s="27"/>
      <c r="M23" s="27"/>
      <c r="N23" s="27"/>
    </row>
    <row r="24" customFormat="false" ht="15" hidden="false" customHeight="false" outlineLevel="0" collapsed="false">
      <c r="B24" s="20" t="s">
        <v>64</v>
      </c>
      <c r="C24" s="7" t="s">
        <v>59</v>
      </c>
      <c r="D24" s="12" t="n">
        <v>46404</v>
      </c>
      <c r="E24" s="21" t="n">
        <v>0.395833333333333</v>
      </c>
      <c r="F24" s="21" t="n">
        <v>0.6875</v>
      </c>
      <c r="G24" s="21" t="n">
        <v>0.0208333333333333</v>
      </c>
      <c r="H24" s="22" t="n">
        <f aca="false">F24-E24-G24</f>
        <v>0.270833333333333</v>
      </c>
      <c r="J24" s="19" t="s">
        <v>119</v>
      </c>
    </row>
    <row r="25" customFormat="false" ht="15" hidden="false" customHeight="false" outlineLevel="0" collapsed="false">
      <c r="B25" s="20" t="s">
        <v>114</v>
      </c>
      <c r="C25" s="7" t="s">
        <v>91</v>
      </c>
      <c r="D25" s="12" t="n">
        <v>46398</v>
      </c>
      <c r="E25" s="21" t="n">
        <v>0.541666666666667</v>
      </c>
      <c r="F25" s="21" t="n">
        <v>0.833333333333333</v>
      </c>
      <c r="G25" s="21" t="n">
        <v>0.0208333333333333</v>
      </c>
      <c r="H25" s="22" t="n">
        <f aca="false">F25-E25-G25</f>
        <v>0.270833333333333</v>
      </c>
    </row>
    <row r="26" customFormat="false" ht="15" hidden="false" customHeight="false" outlineLevel="0" collapsed="false">
      <c r="B26" s="20" t="s">
        <v>114</v>
      </c>
      <c r="C26" s="7" t="s">
        <v>92</v>
      </c>
      <c r="D26" s="12" t="n">
        <v>46399</v>
      </c>
      <c r="E26" s="21" t="n">
        <v>0.541666666666667</v>
      </c>
      <c r="F26" s="21" t="n">
        <v>0.833333333333333</v>
      </c>
      <c r="G26" s="21" t="n">
        <v>0.0208333333333333</v>
      </c>
      <c r="H26" s="22" t="n">
        <f aca="false">F26-E26-G26</f>
        <v>0.270833333333333</v>
      </c>
    </row>
    <row r="27" customFormat="false" ht="15" hidden="false" customHeight="false" outlineLevel="0" collapsed="false">
      <c r="B27" s="20" t="s">
        <v>114</v>
      </c>
      <c r="C27" s="7" t="s">
        <v>66</v>
      </c>
      <c r="D27" s="12" t="n">
        <v>46400</v>
      </c>
      <c r="E27" s="21" t="n">
        <v>0.416666666666667</v>
      </c>
      <c r="F27" s="21" t="n">
        <v>0.791666666666667</v>
      </c>
      <c r="G27" s="21" t="n">
        <v>0.0416666666666667</v>
      </c>
      <c r="H27" s="22" t="n">
        <f aca="false">F27-E27-G27</f>
        <v>0.333333333333333</v>
      </c>
    </row>
    <row r="28" customFormat="false" ht="15" hidden="false" customHeight="false" outlineLevel="0" collapsed="false">
      <c r="B28" s="20" t="s">
        <v>114</v>
      </c>
      <c r="C28" s="7" t="s">
        <v>95</v>
      </c>
      <c r="D28" s="12" t="n">
        <v>46401</v>
      </c>
      <c r="E28" s="21" t="n">
        <v>0.375</v>
      </c>
      <c r="F28" s="21" t="n">
        <v>0.708333333333333</v>
      </c>
      <c r="G28" s="21" t="n">
        <v>0.0416666666666667</v>
      </c>
      <c r="H28" s="22" t="n">
        <f aca="false">F28-E28-G28</f>
        <v>0.291666666666667</v>
      </c>
    </row>
    <row r="29" customFormat="false" ht="15" hidden="false" customHeight="false" outlineLevel="0" collapsed="false">
      <c r="B29" s="20" t="s">
        <v>114</v>
      </c>
      <c r="C29" s="7" t="s">
        <v>55</v>
      </c>
      <c r="D29" s="12" t="n">
        <v>46403</v>
      </c>
      <c r="E29" s="21" t="n">
        <v>0.458333333333333</v>
      </c>
      <c r="F29" s="21" t="n">
        <v>0.833333333333333</v>
      </c>
      <c r="G29" s="21" t="n">
        <v>0.0416666666666667</v>
      </c>
      <c r="H29" s="22" t="n">
        <f aca="false">F29-E29-G29</f>
        <v>0.333333333333333</v>
      </c>
    </row>
    <row r="30" customFormat="false" ht="15" hidden="false" customHeight="false" outlineLevel="0" collapsed="false">
      <c r="B30" s="20" t="s">
        <v>115</v>
      </c>
      <c r="C30" s="7" t="s">
        <v>66</v>
      </c>
      <c r="D30" s="12" t="n">
        <v>46400</v>
      </c>
      <c r="E30" s="21" t="n">
        <v>0.458333333333333</v>
      </c>
      <c r="F30" s="21" t="n">
        <v>0.75</v>
      </c>
      <c r="G30" s="21" t="n">
        <v>0.0208333333333333</v>
      </c>
      <c r="H30" s="22" t="n">
        <f aca="false">F30-E30-G30</f>
        <v>0.270833333333333</v>
      </c>
    </row>
    <row r="31" customFormat="false" ht="15" hidden="false" customHeight="false" outlineLevel="0" collapsed="false">
      <c r="B31" s="20" t="s">
        <v>115</v>
      </c>
      <c r="C31" s="7" t="s">
        <v>87</v>
      </c>
      <c r="D31" s="12" t="n">
        <v>46402</v>
      </c>
      <c r="E31" s="21" t="n">
        <v>0.458333333333333</v>
      </c>
      <c r="F31" s="21" t="n">
        <v>0.75</v>
      </c>
      <c r="G31" s="21" t="n">
        <v>0.0208333333333333</v>
      </c>
      <c r="H31" s="22" t="n">
        <f aca="false">F31-E31-G31</f>
        <v>0.270833333333333</v>
      </c>
    </row>
    <row r="32" customFormat="false" ht="15" hidden="false" customHeight="false" outlineLevel="0" collapsed="false">
      <c r="B32" s="20" t="s">
        <v>115</v>
      </c>
      <c r="C32" s="7" t="s">
        <v>55</v>
      </c>
      <c r="D32" s="12" t="n">
        <v>46403</v>
      </c>
      <c r="E32" s="21" t="n">
        <v>0.4375</v>
      </c>
      <c r="F32" s="21" t="n">
        <v>0.791666666666667</v>
      </c>
      <c r="G32" s="21" t="n">
        <v>0.0416666666666667</v>
      </c>
      <c r="H32" s="22" t="n">
        <f aca="false">F32-E32-G32</f>
        <v>0.3125</v>
      </c>
    </row>
    <row r="33" customFormat="false" ht="15" hidden="false" customHeight="false" outlineLevel="0" collapsed="false">
      <c r="B33" s="20" t="s">
        <v>115</v>
      </c>
      <c r="C33" s="7" t="s">
        <v>59</v>
      </c>
      <c r="D33" s="12" t="n">
        <v>46404</v>
      </c>
      <c r="E33" s="21" t="n">
        <v>0.4375</v>
      </c>
      <c r="F33" s="21" t="n">
        <v>0.791666666666667</v>
      </c>
      <c r="G33" s="21" t="n">
        <v>0.0416666666666667</v>
      </c>
      <c r="H33" s="22" t="n">
        <f aca="false">F33-E33-G33</f>
        <v>0.3125</v>
      </c>
    </row>
    <row r="34" customFormat="false" ht="15" hidden="false" customHeight="false" outlineLevel="0" collapsed="false">
      <c r="B34" s="20" t="s">
        <v>57</v>
      </c>
      <c r="C34" s="7" t="s">
        <v>66</v>
      </c>
      <c r="D34" s="12" t="n">
        <v>46400</v>
      </c>
      <c r="E34" s="21" t="n">
        <v>0.541666666666667</v>
      </c>
      <c r="F34" s="21" t="n">
        <v>0.791666666666667</v>
      </c>
      <c r="G34" s="21" t="n">
        <v>0.0208333333333333</v>
      </c>
      <c r="H34" s="22" t="n">
        <f aca="false">F34-E34-G34</f>
        <v>0.229166666666667</v>
      </c>
    </row>
    <row r="35" customFormat="false" ht="15" hidden="false" customHeight="false" outlineLevel="0" collapsed="false">
      <c r="B35" s="20" t="s">
        <v>57</v>
      </c>
      <c r="C35" s="7" t="s">
        <v>87</v>
      </c>
      <c r="D35" s="12" t="n">
        <v>46402</v>
      </c>
      <c r="E35" s="21" t="n">
        <v>0.666666666666667</v>
      </c>
      <c r="F35" s="21" t="n">
        <v>0.833333333333333</v>
      </c>
      <c r="G35" s="21" t="n">
        <v>0</v>
      </c>
      <c r="H35" s="22" t="n">
        <f aca="false">F35-E35-G35</f>
        <v>0.166666666666667</v>
      </c>
    </row>
    <row r="36" customFormat="false" ht="15" hidden="false" customHeight="false" outlineLevel="0" collapsed="false">
      <c r="B36" s="20" t="s">
        <v>57</v>
      </c>
      <c r="C36" s="7" t="s">
        <v>55</v>
      </c>
      <c r="D36" s="12" t="n">
        <v>46403</v>
      </c>
      <c r="E36" s="21" t="n">
        <v>0.375</v>
      </c>
      <c r="F36" s="21" t="n">
        <v>0.729166666666667</v>
      </c>
      <c r="G36" s="21" t="n">
        <v>0.0416666666666667</v>
      </c>
      <c r="H36" s="22" t="n">
        <f aca="false">F36-E36-G36</f>
        <v>0.3125</v>
      </c>
    </row>
    <row r="37" customFormat="false" ht="15" hidden="false" customHeight="false" outlineLevel="0" collapsed="false">
      <c r="B37" s="20" t="s">
        <v>57</v>
      </c>
      <c r="C37" s="7" t="s">
        <v>59</v>
      </c>
      <c r="D37" s="12" t="n">
        <v>46404</v>
      </c>
      <c r="E37" s="21" t="n">
        <v>0.375</v>
      </c>
      <c r="F37" s="21" t="n">
        <v>0.708333333333333</v>
      </c>
      <c r="G37" s="21" t="n">
        <v>0.0416666666666667</v>
      </c>
      <c r="H37" s="22" t="n">
        <f aca="false">F37-E37-G37</f>
        <v>0.291666666666667</v>
      </c>
    </row>
    <row r="38" customFormat="false" ht="15" hidden="false" customHeight="false" outlineLevel="0" collapsed="false">
      <c r="B38" s="20" t="s">
        <v>116</v>
      </c>
      <c r="C38" s="7" t="s">
        <v>66</v>
      </c>
      <c r="D38" s="12" t="n">
        <v>46400</v>
      </c>
      <c r="E38" s="21" t="n">
        <v>0.583333333333333</v>
      </c>
      <c r="F38" s="21" t="n">
        <v>0.833333333333333</v>
      </c>
      <c r="G38" s="21" t="n">
        <v>0.0208333333333333</v>
      </c>
      <c r="H38" s="22" t="n">
        <f aca="false">F38-E38-G38</f>
        <v>0.229166666666667</v>
      </c>
    </row>
    <row r="39" customFormat="false" ht="15" hidden="false" customHeight="false" outlineLevel="0" collapsed="false">
      <c r="B39" s="20" t="s">
        <v>116</v>
      </c>
      <c r="C39" s="7" t="s">
        <v>55</v>
      </c>
      <c r="D39" s="12" t="n">
        <v>46403</v>
      </c>
      <c r="E39" s="21" t="n">
        <v>0.541666666666667</v>
      </c>
      <c r="F39" s="21" t="n">
        <v>0.833333333333333</v>
      </c>
      <c r="G39" s="21" t="n">
        <v>0.0208333333333333</v>
      </c>
      <c r="H39" s="22" t="n">
        <f aca="false">F39-E39-G39</f>
        <v>0.270833333333333</v>
      </c>
    </row>
    <row r="40" customFormat="false" ht="15" hidden="false" customHeight="false" outlineLevel="0" collapsed="false">
      <c r="B40" s="20" t="s">
        <v>116</v>
      </c>
      <c r="C40" s="7" t="s">
        <v>59</v>
      </c>
      <c r="D40" s="12" t="n">
        <v>46404</v>
      </c>
      <c r="E40" s="21" t="n">
        <v>0.479166666666667</v>
      </c>
      <c r="F40" s="21" t="n">
        <v>0.833333333333333</v>
      </c>
      <c r="G40" s="21" t="n">
        <v>0.0208333333333333</v>
      </c>
      <c r="H40" s="22" t="n">
        <f aca="false">F40-E40-G40</f>
        <v>0.333333333333333</v>
      </c>
    </row>
    <row r="43" customFormat="false" ht="30" hidden="false" customHeight="true" outlineLevel="0" collapsed="false">
      <c r="B43" s="28" t="s">
        <v>120</v>
      </c>
      <c r="E43" s="29" t="s">
        <v>105</v>
      </c>
      <c r="F43" s="29" t="s">
        <v>106</v>
      </c>
      <c r="G43" s="29" t="s">
        <v>107</v>
      </c>
      <c r="H43" s="29" t="s">
        <v>108</v>
      </c>
    </row>
    <row r="44" customFormat="false" ht="15" hidden="false" customHeight="false" outlineLevel="0" collapsed="false">
      <c r="B44" s="20" t="s">
        <v>63</v>
      </c>
      <c r="C44" s="7" t="s">
        <v>55</v>
      </c>
      <c r="D44" s="12" t="n">
        <v>46403</v>
      </c>
      <c r="E44" s="21" t="n">
        <v>0.708333333333333</v>
      </c>
      <c r="F44" s="21" t="n">
        <v>0.0208333333333333</v>
      </c>
      <c r="G44" s="21" t="n">
        <v>0.0208333333333333</v>
      </c>
      <c r="H44" s="22" t="n">
        <f aca="false">MOD(F44-E44,1)-G44</f>
        <v>0.291666666666667</v>
      </c>
      <c r="I44" s="27" t="s">
        <v>121</v>
      </c>
    </row>
  </sheetData>
  <mergeCells count="12">
    <mergeCell ref="A1:N1"/>
    <mergeCell ref="A2:N2"/>
    <mergeCell ref="A4:N4"/>
    <mergeCell ref="A5:N5"/>
    <mergeCell ref="A6:N6"/>
    <mergeCell ref="A7:N7"/>
    <mergeCell ref="A8:N8"/>
    <mergeCell ref="A9:N9"/>
    <mergeCell ref="A10:N10"/>
    <mergeCell ref="A11:N11"/>
    <mergeCell ref="A12:N12"/>
    <mergeCell ref="J23:N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false"/>
  </sheetPr>
  <dimension ref="A1:N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3" min="2" style="0" width="11"/>
    <col collapsed="false" customWidth="true" hidden="false" outlineLevel="0" max="4" min="4" style="0" width="12"/>
    <col collapsed="false" customWidth="true" hidden="false" outlineLevel="0" max="7" min="5" style="0" width="9"/>
    <col collapsed="false" customWidth="true" hidden="false" outlineLevel="0" max="8" min="8" style="0" width="11"/>
    <col collapsed="false" customWidth="true" hidden="false" outlineLevel="0" max="9" min="9" style="0" width="4"/>
    <col collapsed="false" customWidth="true" hidden="false" outlineLevel="0" max="10" min="10" style="0" width="11"/>
    <col collapsed="false" customWidth="true" hidden="false" outlineLevel="0" max="11" min="11" style="0" width="10"/>
    <col collapsed="false" customWidth="true" hidden="false" outlineLevel="0" max="13" min="12" style="0" width="12"/>
    <col collapsed="false" customWidth="true" hidden="false" outlineLevel="0" max="14" min="14" style="0" width="11"/>
    <col collapsed="false" customWidth="true" hidden="false" outlineLevel="0" max="15" min="15" style="0" width="4"/>
  </cols>
  <sheetData>
    <row r="1" customFormat="false" ht="30" hidden="false" customHeight="true" outlineLevel="0" collapsed="false">
      <c r="A1" s="1" t="s">
        <v>122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8" hidden="false" customHeight="true" outlineLevel="0" collapsed="false">
      <c r="A2" s="2" t="s">
        <v>123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14" customFormat="false" ht="30" hidden="false" customHeight="true" outlineLevel="0" collapsed="false">
      <c r="B14" s="5" t="s">
        <v>104</v>
      </c>
      <c r="C14" s="5" t="s">
        <v>48</v>
      </c>
      <c r="D14" s="5" t="s">
        <v>47</v>
      </c>
      <c r="E14" s="5" t="s">
        <v>105</v>
      </c>
      <c r="F14" s="5" t="s">
        <v>106</v>
      </c>
      <c r="G14" s="5" t="s">
        <v>107</v>
      </c>
      <c r="H14" s="5" t="s">
        <v>108</v>
      </c>
      <c r="J14" s="5" t="s">
        <v>104</v>
      </c>
      <c r="K14" s="5" t="s">
        <v>109</v>
      </c>
      <c r="L14" s="5" t="s">
        <v>110</v>
      </c>
      <c r="M14" s="5" t="s">
        <v>111</v>
      </c>
      <c r="N14" s="5" t="s">
        <v>112</v>
      </c>
    </row>
    <row r="15" customFormat="false" ht="15" hidden="false" customHeight="false" outlineLevel="0" collapsed="false">
      <c r="B15" s="20" t="s">
        <v>113</v>
      </c>
      <c r="C15" s="7" t="s">
        <v>91</v>
      </c>
      <c r="D15" s="12" t="n">
        <v>46405</v>
      </c>
      <c r="E15" s="21" t="n">
        <v>0.375</v>
      </c>
      <c r="F15" s="21" t="n">
        <v>0.708333333333333</v>
      </c>
      <c r="G15" s="21" t="n">
        <v>0.0416666666666667</v>
      </c>
      <c r="H15" s="21" t="n">
        <f aca="false">F15-E15-G15</f>
        <v>0.291666666666667</v>
      </c>
      <c r="J15" s="20" t="s">
        <v>113</v>
      </c>
      <c r="K15" s="6" t="n">
        <v>35</v>
      </c>
      <c r="L15" s="30" t="n">
        <f aca="false">SUM(H15:H19)</f>
        <v>1.45833333333333</v>
      </c>
      <c r="M15" s="31" t="n">
        <f aca="false">L15*24</f>
        <v>35</v>
      </c>
      <c r="N15" s="32" t="n">
        <f aca="false">M15-K15</f>
        <v>0</v>
      </c>
    </row>
    <row r="16" customFormat="false" ht="15" hidden="false" customHeight="false" outlineLevel="0" collapsed="false">
      <c r="B16" s="20" t="s">
        <v>113</v>
      </c>
      <c r="C16" s="7" t="s">
        <v>92</v>
      </c>
      <c r="D16" s="12" t="n">
        <v>46406</v>
      </c>
      <c r="E16" s="21" t="n">
        <v>0.375</v>
      </c>
      <c r="F16" s="21" t="n">
        <v>0.708333333333333</v>
      </c>
      <c r="G16" s="21" t="n">
        <v>0.0416666666666667</v>
      </c>
      <c r="H16" s="21" t="n">
        <f aca="false">F16-E16-G16</f>
        <v>0.291666666666667</v>
      </c>
      <c r="J16" s="20" t="s">
        <v>64</v>
      </c>
      <c r="K16" s="6" t="n">
        <v>35</v>
      </c>
      <c r="L16" s="30" t="n">
        <f aca="false">SUM(H20:H24)</f>
        <v>1.47916666666667</v>
      </c>
      <c r="M16" s="31" t="n">
        <f aca="false">L16*24</f>
        <v>35.5</v>
      </c>
      <c r="N16" s="32" t="n">
        <f aca="false">M16-K16</f>
        <v>0.5</v>
      </c>
    </row>
    <row r="17" customFormat="false" ht="15" hidden="false" customHeight="false" outlineLevel="0" collapsed="false">
      <c r="B17" s="20" t="s">
        <v>113</v>
      </c>
      <c r="C17" s="7" t="s">
        <v>66</v>
      </c>
      <c r="D17" s="12" t="n">
        <v>46407</v>
      </c>
      <c r="E17" s="21" t="n">
        <v>0.375</v>
      </c>
      <c r="F17" s="21" t="n">
        <v>0.75</v>
      </c>
      <c r="G17" s="21" t="n">
        <v>0.0416666666666667</v>
      </c>
      <c r="H17" s="21" t="n">
        <f aca="false">F17-E17-G17</f>
        <v>0.333333333333333</v>
      </c>
      <c r="J17" s="20" t="s">
        <v>114</v>
      </c>
      <c r="K17" s="6" t="n">
        <v>35</v>
      </c>
      <c r="L17" s="30" t="n">
        <f aca="false">SUM(H25:H29)</f>
        <v>1.20833333333333</v>
      </c>
      <c r="M17" s="31" t="n">
        <f aca="false">L17*24</f>
        <v>29</v>
      </c>
      <c r="N17" s="32" t="n">
        <f aca="false">M17-K17</f>
        <v>-6</v>
      </c>
    </row>
    <row r="18" customFormat="false" ht="15" hidden="false" customHeight="false" outlineLevel="0" collapsed="false">
      <c r="B18" s="20" t="s">
        <v>113</v>
      </c>
      <c r="C18" s="7" t="s">
        <v>55</v>
      </c>
      <c r="D18" s="12" t="n">
        <v>46410</v>
      </c>
      <c r="E18" s="21" t="n">
        <v>0.416666666666667</v>
      </c>
      <c r="F18" s="21" t="n">
        <v>0.791666666666667</v>
      </c>
      <c r="G18" s="21" t="n">
        <v>0.0416666666666667</v>
      </c>
      <c r="H18" s="21" t="n">
        <f aca="false">F18-E18-G18</f>
        <v>0.333333333333333</v>
      </c>
      <c r="J18" s="20" t="s">
        <v>115</v>
      </c>
      <c r="K18" s="6" t="n">
        <v>30</v>
      </c>
      <c r="L18" s="30" t="n">
        <f aca="false">SUM(H30:H34)</f>
        <v>1.33333333333333</v>
      </c>
      <c r="M18" s="31" t="n">
        <f aca="false">L18*24</f>
        <v>32</v>
      </c>
      <c r="N18" s="32" t="n">
        <f aca="false">M18-K18</f>
        <v>2</v>
      </c>
    </row>
    <row r="19" customFormat="false" ht="15" hidden="false" customHeight="false" outlineLevel="0" collapsed="false">
      <c r="B19" s="20" t="s">
        <v>113</v>
      </c>
      <c r="C19" s="7" t="s">
        <v>59</v>
      </c>
      <c r="D19" s="12" t="n">
        <v>46411</v>
      </c>
      <c r="E19" s="21" t="n">
        <v>0.416666666666667</v>
      </c>
      <c r="F19" s="21" t="n">
        <v>0.625</v>
      </c>
      <c r="G19" s="21" t="n">
        <v>0</v>
      </c>
      <c r="H19" s="21" t="n">
        <f aca="false">F19-E19-G19</f>
        <v>0.208333333333333</v>
      </c>
      <c r="J19" s="20" t="s">
        <v>57</v>
      </c>
      <c r="K19" s="6" t="n">
        <v>24</v>
      </c>
      <c r="L19" s="30" t="n">
        <f aca="false">SUM(H35:H38)</f>
        <v>1</v>
      </c>
      <c r="M19" s="31" t="n">
        <f aca="false">L19*24</f>
        <v>24</v>
      </c>
      <c r="N19" s="32" t="n">
        <f aca="false">M19-K19</f>
        <v>0</v>
      </c>
    </row>
    <row r="20" customFormat="false" ht="15" hidden="false" customHeight="false" outlineLevel="0" collapsed="false">
      <c r="B20" s="20" t="s">
        <v>64</v>
      </c>
      <c r="C20" s="7" t="s">
        <v>66</v>
      </c>
      <c r="D20" s="12" t="n">
        <v>46407</v>
      </c>
      <c r="E20" s="21" t="n">
        <v>0.395833333333333</v>
      </c>
      <c r="F20" s="21" t="n">
        <v>0.770833333333333</v>
      </c>
      <c r="G20" s="21" t="n">
        <v>0.0416666666666667</v>
      </c>
      <c r="H20" s="21" t="n">
        <f aca="false">F20-E20-G20</f>
        <v>0.333333333333333</v>
      </c>
      <c r="J20" s="20" t="s">
        <v>116</v>
      </c>
      <c r="K20" s="6" t="n">
        <v>20</v>
      </c>
      <c r="L20" s="30" t="n">
        <f aca="false">SUM(H39:H41)</f>
        <v>0.833333333333333</v>
      </c>
      <c r="M20" s="31" t="n">
        <f aca="false">L20*24</f>
        <v>20</v>
      </c>
      <c r="N20" s="32" t="n">
        <f aca="false">M20-K20</f>
        <v>0</v>
      </c>
    </row>
    <row r="21" customFormat="false" ht="15" hidden="false" customHeight="false" outlineLevel="0" collapsed="false">
      <c r="B21" s="20" t="s">
        <v>64</v>
      </c>
      <c r="C21" s="7" t="s">
        <v>95</v>
      </c>
      <c r="D21" s="12" t="n">
        <v>46408</v>
      </c>
      <c r="E21" s="21" t="n">
        <v>0.541666666666667</v>
      </c>
      <c r="F21" s="21" t="n">
        <v>0.833333333333333</v>
      </c>
      <c r="G21" s="21" t="n">
        <v>0.0208333333333333</v>
      </c>
      <c r="H21" s="21" t="n">
        <f aca="false">F21-E21-G21</f>
        <v>0.270833333333333</v>
      </c>
      <c r="J21" s="20" t="s">
        <v>117</v>
      </c>
      <c r="K21" s="26" t="n">
        <f aca="false">SUM(K15:K20)</f>
        <v>179</v>
      </c>
      <c r="L21" s="33" t="n">
        <f aca="false">SUM(L15:L20)</f>
        <v>7.3125</v>
      </c>
      <c r="M21" s="34" t="n">
        <f aca="false">L21*24</f>
        <v>175.5</v>
      </c>
      <c r="N21" s="35" t="n">
        <f aca="false">M21-K21</f>
        <v>-3.50000000000003</v>
      </c>
    </row>
    <row r="22" customFormat="false" ht="15" hidden="false" customHeight="false" outlineLevel="0" collapsed="false">
      <c r="B22" s="20" t="s">
        <v>64</v>
      </c>
      <c r="C22" s="7" t="s">
        <v>87</v>
      </c>
      <c r="D22" s="12" t="n">
        <v>46409</v>
      </c>
      <c r="E22" s="21" t="n">
        <v>0.541666666666667</v>
      </c>
      <c r="F22" s="21" t="n">
        <v>0.833333333333333</v>
      </c>
      <c r="G22" s="21" t="n">
        <v>0.0208333333333333</v>
      </c>
      <c r="H22" s="21" t="n">
        <f aca="false">F22-E22-G22</f>
        <v>0.270833333333333</v>
      </c>
    </row>
    <row r="23" customFormat="false" ht="15" hidden="false" customHeight="false" outlineLevel="0" collapsed="false">
      <c r="B23" s="20" t="s">
        <v>64</v>
      </c>
      <c r="C23" s="7" t="s">
        <v>55</v>
      </c>
      <c r="D23" s="12" t="n">
        <v>46410</v>
      </c>
      <c r="E23" s="21" t="n">
        <v>0.395833333333333</v>
      </c>
      <c r="F23" s="21" t="n">
        <v>0.770833333333333</v>
      </c>
      <c r="G23" s="21" t="n">
        <v>0.0416666666666667</v>
      </c>
      <c r="H23" s="21" t="n">
        <f aca="false">F23-E23-G23</f>
        <v>0.333333333333333</v>
      </c>
    </row>
    <row r="24" customFormat="false" ht="15" hidden="false" customHeight="false" outlineLevel="0" collapsed="false">
      <c r="B24" s="20" t="s">
        <v>64</v>
      </c>
      <c r="C24" s="7" t="s">
        <v>59</v>
      </c>
      <c r="D24" s="12" t="n">
        <v>46411</v>
      </c>
      <c r="E24" s="21" t="n">
        <v>0.395833333333333</v>
      </c>
      <c r="F24" s="21" t="n">
        <v>0.6875</v>
      </c>
      <c r="G24" s="21" t="n">
        <v>0.0208333333333333</v>
      </c>
      <c r="H24" s="21" t="n">
        <f aca="false">F24-E24-G24</f>
        <v>0.270833333333333</v>
      </c>
    </row>
    <row r="25" customFormat="false" ht="15" hidden="false" customHeight="false" outlineLevel="0" collapsed="false">
      <c r="B25" s="20" t="s">
        <v>114</v>
      </c>
      <c r="C25" s="7" t="s">
        <v>91</v>
      </c>
      <c r="D25" s="12" t="n">
        <v>46405</v>
      </c>
      <c r="E25" s="21" t="n">
        <v>0.541666666666667</v>
      </c>
      <c r="F25" s="21" t="n">
        <v>0.833333333333333</v>
      </c>
      <c r="G25" s="21" t="n">
        <v>0.0208333333333333</v>
      </c>
      <c r="H25" s="21" t="n">
        <f aca="false">F25-E25-G25</f>
        <v>0.270833333333333</v>
      </c>
    </row>
    <row r="26" customFormat="false" ht="15" hidden="false" customHeight="false" outlineLevel="0" collapsed="false">
      <c r="B26" s="20" t="s">
        <v>114</v>
      </c>
      <c r="C26" s="7" t="s">
        <v>92</v>
      </c>
      <c r="D26" s="12" t="n">
        <v>46406</v>
      </c>
      <c r="E26" s="21" t="n">
        <v>0.541666666666667</v>
      </c>
      <c r="F26" s="21" t="n">
        <v>0.833333333333333</v>
      </c>
      <c r="G26" s="21" t="n">
        <v>0.0208333333333333</v>
      </c>
      <c r="H26" s="21" t="n">
        <f aca="false">F26-E26-G26</f>
        <v>0.270833333333333</v>
      </c>
    </row>
    <row r="27" customFormat="false" ht="15" hidden="false" customHeight="false" outlineLevel="0" collapsed="false">
      <c r="B27" s="20" t="s">
        <v>114</v>
      </c>
      <c r="C27" s="7" t="s">
        <v>66</v>
      </c>
      <c r="D27" s="12" t="n">
        <v>46407</v>
      </c>
      <c r="E27" s="21" t="n">
        <v>0.416666666666667</v>
      </c>
      <c r="F27" s="21" t="n">
        <v>0.791666666666667</v>
      </c>
      <c r="G27" s="21" t="n">
        <v>0.0416666666666667</v>
      </c>
      <c r="H27" s="21" t="n">
        <f aca="false">F27-E27-G27</f>
        <v>0.333333333333333</v>
      </c>
    </row>
    <row r="28" customFormat="false" ht="15" hidden="false" customHeight="false" outlineLevel="0" collapsed="false">
      <c r="B28" s="20" t="s">
        <v>114</v>
      </c>
      <c r="C28" s="7" t="s">
        <v>95</v>
      </c>
      <c r="D28" s="12" t="n">
        <v>46408</v>
      </c>
      <c r="E28" s="21"/>
      <c r="F28" s="21"/>
      <c r="G28" s="21"/>
      <c r="H28" s="21" t="n">
        <f aca="false">F28-E28-G28</f>
        <v>0</v>
      </c>
      <c r="I28" s="36" t="s">
        <v>124</v>
      </c>
    </row>
    <row r="29" customFormat="false" ht="15" hidden="false" customHeight="false" outlineLevel="0" collapsed="false">
      <c r="B29" s="20" t="s">
        <v>114</v>
      </c>
      <c r="C29" s="7" t="s">
        <v>55</v>
      </c>
      <c r="D29" s="12" t="n">
        <v>46410</v>
      </c>
      <c r="E29" s="21" t="n">
        <v>0.458333333333333</v>
      </c>
      <c r="F29" s="21" t="n">
        <v>0.833333333333333</v>
      </c>
      <c r="G29" s="21" t="n">
        <v>0.0416666666666667</v>
      </c>
      <c r="H29" s="21" t="n">
        <f aca="false">F29-E29-G29</f>
        <v>0.333333333333333</v>
      </c>
    </row>
    <row r="30" customFormat="false" ht="15" hidden="false" customHeight="false" outlineLevel="0" collapsed="false">
      <c r="B30" s="20" t="s">
        <v>115</v>
      </c>
      <c r="C30" s="7" t="s">
        <v>66</v>
      </c>
      <c r="D30" s="12" t="n">
        <v>46407</v>
      </c>
      <c r="E30" s="21" t="n">
        <v>0.458333333333333</v>
      </c>
      <c r="F30" s="21" t="n">
        <v>0.75</v>
      </c>
      <c r="G30" s="21" t="n">
        <v>0.0208333333333333</v>
      </c>
      <c r="H30" s="21" t="n">
        <f aca="false">F30-E30-G30</f>
        <v>0.270833333333333</v>
      </c>
    </row>
    <row r="31" customFormat="false" ht="15" hidden="false" customHeight="false" outlineLevel="0" collapsed="false">
      <c r="B31" s="37" t="s">
        <v>115</v>
      </c>
      <c r="C31" s="38" t="s">
        <v>95</v>
      </c>
      <c r="D31" s="39" t="n">
        <v>46408</v>
      </c>
      <c r="E31" s="40" t="n">
        <v>0.541666666666667</v>
      </c>
      <c r="F31" s="40" t="n">
        <v>0.708333333333333</v>
      </c>
      <c r="G31" s="40" t="n">
        <v>0</v>
      </c>
      <c r="H31" s="40" t="n">
        <f aca="false">F31-E31-G31</f>
        <v>0.166666666666667</v>
      </c>
    </row>
    <row r="32" customFormat="false" ht="15" hidden="false" customHeight="false" outlineLevel="0" collapsed="false">
      <c r="B32" s="20" t="s">
        <v>115</v>
      </c>
      <c r="C32" s="7" t="s">
        <v>87</v>
      </c>
      <c r="D32" s="12" t="n">
        <v>46409</v>
      </c>
      <c r="E32" s="21" t="n">
        <v>0.458333333333333</v>
      </c>
      <c r="F32" s="21" t="n">
        <v>0.75</v>
      </c>
      <c r="G32" s="21" t="n">
        <v>0.0208333333333333</v>
      </c>
      <c r="H32" s="21" t="n">
        <f aca="false">F32-E32-G32</f>
        <v>0.270833333333333</v>
      </c>
    </row>
    <row r="33" customFormat="false" ht="15" hidden="false" customHeight="false" outlineLevel="0" collapsed="false">
      <c r="B33" s="20" t="s">
        <v>115</v>
      </c>
      <c r="C33" s="7" t="s">
        <v>55</v>
      </c>
      <c r="D33" s="12" t="n">
        <v>46410</v>
      </c>
      <c r="E33" s="21" t="n">
        <v>0.4375</v>
      </c>
      <c r="F33" s="21" t="n">
        <v>0.791666666666667</v>
      </c>
      <c r="G33" s="21" t="n">
        <v>0.0416666666666667</v>
      </c>
      <c r="H33" s="21" t="n">
        <f aca="false">F33-E33-G33</f>
        <v>0.3125</v>
      </c>
    </row>
    <row r="34" customFormat="false" ht="15" hidden="false" customHeight="false" outlineLevel="0" collapsed="false">
      <c r="B34" s="20" t="s">
        <v>115</v>
      </c>
      <c r="C34" s="7" t="s">
        <v>59</v>
      </c>
      <c r="D34" s="12" t="n">
        <v>46411</v>
      </c>
      <c r="E34" s="21" t="n">
        <v>0.4375</v>
      </c>
      <c r="F34" s="21" t="n">
        <v>0.791666666666667</v>
      </c>
      <c r="G34" s="21" t="n">
        <v>0.0416666666666667</v>
      </c>
      <c r="H34" s="21" t="n">
        <f aca="false">F34-E34-G34</f>
        <v>0.3125</v>
      </c>
    </row>
    <row r="35" customFormat="false" ht="15" hidden="false" customHeight="false" outlineLevel="0" collapsed="false">
      <c r="B35" s="20" t="s">
        <v>57</v>
      </c>
      <c r="C35" s="7" t="s">
        <v>66</v>
      </c>
      <c r="D35" s="12" t="n">
        <v>46407</v>
      </c>
      <c r="E35" s="21" t="n">
        <v>0.541666666666667</v>
      </c>
      <c r="F35" s="21" t="n">
        <v>0.791666666666667</v>
      </c>
      <c r="G35" s="21" t="n">
        <v>0.0208333333333333</v>
      </c>
      <c r="H35" s="21" t="n">
        <f aca="false">F35-E35-G35</f>
        <v>0.229166666666667</v>
      </c>
    </row>
    <row r="36" customFormat="false" ht="15" hidden="false" customHeight="false" outlineLevel="0" collapsed="false">
      <c r="B36" s="20" t="s">
        <v>57</v>
      </c>
      <c r="C36" s="7" t="s">
        <v>87</v>
      </c>
      <c r="D36" s="12" t="n">
        <v>46409</v>
      </c>
      <c r="E36" s="21" t="n">
        <v>0.666666666666667</v>
      </c>
      <c r="F36" s="21" t="n">
        <v>0.833333333333333</v>
      </c>
      <c r="G36" s="21" t="n">
        <v>0</v>
      </c>
      <c r="H36" s="21" t="n">
        <f aca="false">F36-E36-G36</f>
        <v>0.166666666666667</v>
      </c>
    </row>
    <row r="37" customFormat="false" ht="15" hidden="false" customHeight="false" outlineLevel="0" collapsed="false">
      <c r="B37" s="20" t="s">
        <v>57</v>
      </c>
      <c r="C37" s="7" t="s">
        <v>55</v>
      </c>
      <c r="D37" s="12" t="n">
        <v>46410</v>
      </c>
      <c r="E37" s="21" t="n">
        <v>0.375</v>
      </c>
      <c r="F37" s="21" t="n">
        <v>0.729166666666667</v>
      </c>
      <c r="G37" s="21" t="n">
        <v>0.0416666666666667</v>
      </c>
      <c r="H37" s="21" t="n">
        <f aca="false">F37-E37-G37</f>
        <v>0.3125</v>
      </c>
    </row>
    <row r="38" customFormat="false" ht="15" hidden="false" customHeight="false" outlineLevel="0" collapsed="false">
      <c r="B38" s="20" t="s">
        <v>57</v>
      </c>
      <c r="C38" s="7" t="s">
        <v>59</v>
      </c>
      <c r="D38" s="12" t="n">
        <v>46411</v>
      </c>
      <c r="E38" s="21" t="n">
        <v>0.375</v>
      </c>
      <c r="F38" s="21" t="n">
        <v>0.708333333333333</v>
      </c>
      <c r="G38" s="21" t="n">
        <v>0.0416666666666667</v>
      </c>
      <c r="H38" s="21" t="n">
        <f aca="false">F38-E38-G38</f>
        <v>0.291666666666667</v>
      </c>
    </row>
    <row r="39" customFormat="false" ht="15" hidden="false" customHeight="false" outlineLevel="0" collapsed="false">
      <c r="B39" s="20" t="s">
        <v>116</v>
      </c>
      <c r="C39" s="7" t="s">
        <v>66</v>
      </c>
      <c r="D39" s="12" t="n">
        <v>46407</v>
      </c>
      <c r="E39" s="21" t="n">
        <v>0.583333333333333</v>
      </c>
      <c r="F39" s="21" t="n">
        <v>0.833333333333333</v>
      </c>
      <c r="G39" s="21" t="n">
        <v>0.0208333333333333</v>
      </c>
      <c r="H39" s="21" t="n">
        <f aca="false">F39-E39-G39</f>
        <v>0.229166666666667</v>
      </c>
    </row>
    <row r="40" customFormat="false" ht="15" hidden="false" customHeight="false" outlineLevel="0" collapsed="false">
      <c r="B40" s="20" t="s">
        <v>116</v>
      </c>
      <c r="C40" s="7" t="s">
        <v>55</v>
      </c>
      <c r="D40" s="12" t="n">
        <v>46410</v>
      </c>
      <c r="E40" s="21" t="n">
        <v>0.541666666666667</v>
      </c>
      <c r="F40" s="21" t="n">
        <v>0.833333333333333</v>
      </c>
      <c r="G40" s="21" t="n">
        <v>0.0208333333333333</v>
      </c>
      <c r="H40" s="21" t="n">
        <f aca="false">F40-E40-G40</f>
        <v>0.270833333333333</v>
      </c>
    </row>
    <row r="41" customFormat="false" ht="15" hidden="false" customHeight="false" outlineLevel="0" collapsed="false">
      <c r="B41" s="20" t="s">
        <v>116</v>
      </c>
      <c r="C41" s="7" t="s">
        <v>59</v>
      </c>
      <c r="D41" s="12" t="n">
        <v>46411</v>
      </c>
      <c r="E41" s="21" t="n">
        <v>0.479166666666667</v>
      </c>
      <c r="F41" s="21" t="n">
        <v>0.833333333333333</v>
      </c>
      <c r="G41" s="21" t="n">
        <v>0.0208333333333333</v>
      </c>
      <c r="H41" s="21" t="n">
        <f aca="false">F41-E41-G41</f>
        <v>0.333333333333333</v>
      </c>
    </row>
  </sheetData>
  <mergeCells count="2">
    <mergeCell ref="A1:N1"/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2"/>
    <col collapsed="false" customWidth="true" hidden="false" outlineLevel="0" max="4" min="3" style="0" width="13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4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0" min="10" style="0" width="13"/>
    <col collapsed="false" customWidth="true" hidden="false" outlineLevel="0" max="11" min="11" style="0" width="9"/>
    <col collapsed="false" customWidth="true" hidden="false" outlineLevel="0" max="13" min="12" style="0" width="12"/>
  </cols>
  <sheetData>
    <row r="1" customFormat="false" ht="30" hidden="false" customHeight="true" outlineLevel="0" collapsed="false">
      <c r="A1" s="1" t="s">
        <v>125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8" hidden="false" customHeight="true" outlineLevel="0" collapsed="false">
      <c r="A2" s="2" t="s">
        <v>126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customFormat="false" ht="15" hidden="false" customHeight="false" outlineLevel="0" collapsed="false">
      <c r="A4" s="8" t="s">
        <v>39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customFormat="false" ht="30" hidden="false" customHeight="true" outlineLevel="0" collapsed="false">
      <c r="A5" s="9" t="s">
        <v>127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customFormat="false" ht="30" hidden="false" customHeight="true" outlineLevel="0" collapsed="false">
      <c r="A6" s="9" t="s">
        <v>128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customFormat="false" ht="15" hidden="false" customHeight="false" outlineLevel="0" collapsed="false">
      <c r="A7" s="10" t="s">
        <v>43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customFormat="false" ht="30" hidden="false" customHeight="true" outlineLevel="0" collapsed="false">
      <c r="A8" s="9" t="s">
        <v>129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customFormat="false" ht="15" hidden="false" customHeight="false" outlineLevel="0" collapsed="false">
      <c r="A9" s="11" t="s">
        <v>45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customFormat="false" ht="30" hidden="false" customHeight="true" outlineLevel="0" collapsed="false">
      <c r="A10" s="9" t="s">
        <v>130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customFormat="false" ht="15" hidden="false" customHeight="true" outlineLevel="0" collapsed="false">
      <c r="A11" s="9" t="s">
        <v>131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4" customFormat="false" ht="30" hidden="false" customHeight="true" outlineLevel="0" collapsed="false">
      <c r="B14" s="5" t="s">
        <v>132</v>
      </c>
      <c r="C14" s="5" t="s">
        <v>133</v>
      </c>
      <c r="D14" s="5" t="s">
        <v>85</v>
      </c>
      <c r="E14" s="5" t="s">
        <v>134</v>
      </c>
      <c r="F14" s="5" t="s">
        <v>135</v>
      </c>
      <c r="H14" s="5" t="s">
        <v>49</v>
      </c>
      <c r="I14" s="5" t="s">
        <v>136</v>
      </c>
      <c r="J14" s="5" t="s">
        <v>52</v>
      </c>
    </row>
    <row r="15" customFormat="false" ht="15" hidden="false" customHeight="false" outlineLevel="0" collapsed="false">
      <c r="B15" s="7" t="s">
        <v>137</v>
      </c>
      <c r="C15" s="18" t="n">
        <v>84300</v>
      </c>
      <c r="D15" s="18" t="n">
        <v>85000</v>
      </c>
      <c r="E15" s="15" t="str">
        <f aca="false">IF(C15&gt;=D15,"Atteint","À surveiller")</f>
        <v>À surveiller</v>
      </c>
      <c r="F15" s="15" t="str">
        <f aca="false">IF(C15&gt;=D15,"Atteint",IF(C15&gt;=0.97*D15,"Proche","À surveiller"))</f>
        <v>Proche</v>
      </c>
      <c r="H15" s="20" t="s">
        <v>56</v>
      </c>
      <c r="I15" s="15" t="n">
        <f aca="false">COUNTIF($J$22:$J$37,H15)</f>
        <v>7</v>
      </c>
      <c r="J15" s="41" t="n">
        <f aca="false">SUMIF($J$22:$J$37,H15,$L$22:$L$37)</f>
        <v>592</v>
      </c>
    </row>
    <row r="16" customFormat="false" ht="15" hidden="false" customHeight="false" outlineLevel="0" collapsed="false">
      <c r="B16" s="7" t="s">
        <v>138</v>
      </c>
      <c r="C16" s="18" t="n">
        <v>102650</v>
      </c>
      <c r="D16" s="18" t="n">
        <v>98000</v>
      </c>
      <c r="E16" s="15" t="str">
        <f aca="false">IF(C16&gt;=D16,"Atteint","À surveiller")</f>
        <v>Atteint</v>
      </c>
      <c r="F16" s="15" t="str">
        <f aca="false">IF(C16&gt;=D16,"Atteint",IF(C16&gt;=0.97*D16,"Proche","À surveiller"))</f>
        <v>Atteint</v>
      </c>
      <c r="H16" s="20" t="s">
        <v>60</v>
      </c>
      <c r="I16" s="15" t="n">
        <f aca="false">COUNTIF($J$22:$J$37,H16)</f>
        <v>6</v>
      </c>
      <c r="J16" s="41" t="n">
        <f aca="false">SUMIF($J$22:$J$37,H16,$L$22:$L$37)</f>
        <v>1368</v>
      </c>
    </row>
    <row r="17" customFormat="false" ht="15" hidden="false" customHeight="false" outlineLevel="0" collapsed="false">
      <c r="B17" s="7" t="s">
        <v>139</v>
      </c>
      <c r="C17" s="18" t="n">
        <v>79420</v>
      </c>
      <c r="D17" s="18" t="n">
        <v>82000</v>
      </c>
      <c r="E17" s="15" t="str">
        <f aca="false">IF(C17&gt;=D17,"Atteint","À surveiller")</f>
        <v>À surveiller</v>
      </c>
      <c r="F17" s="15" t="str">
        <f aca="false">IF(C17&gt;=D17,"Atteint",IF(C17&gt;=0.97*D17,"Proche","À surveiller"))</f>
        <v>À surveiller</v>
      </c>
      <c r="H17" s="20" t="s">
        <v>62</v>
      </c>
      <c r="I17" s="15" t="n">
        <f aca="false">COUNTIF($J$22:$J$37,H17)</f>
        <v>3</v>
      </c>
      <c r="J17" s="41" t="n">
        <f aca="false">SUMIF($J$22:$J$37,H17,$L$22:$L$37)</f>
        <v>875</v>
      </c>
    </row>
    <row r="18" customFormat="false" ht="15" hidden="false" customHeight="false" outlineLevel="0" collapsed="false">
      <c r="B18" s="7" t="s">
        <v>140</v>
      </c>
      <c r="C18" s="18" t="n">
        <v>108900</v>
      </c>
      <c r="D18" s="18" t="n">
        <v>104000</v>
      </c>
      <c r="E18" s="15" t="str">
        <f aca="false">IF(C18&gt;=D18,"Atteint","À surveiller")</f>
        <v>Atteint</v>
      </c>
      <c r="F18" s="15" t="str">
        <f aca="false">IF(C18&gt;=D18,"Atteint",IF(C18&gt;=0.97*D18,"Proche","À surveiller"))</f>
        <v>Atteint</v>
      </c>
      <c r="H18" s="20" t="s">
        <v>141</v>
      </c>
      <c r="I18" s="26" t="n">
        <f aca="false">SUM(I15:I17)</f>
        <v>16</v>
      </c>
      <c r="J18" s="42" t="n">
        <f aca="false">SUM(J15:J17)</f>
        <v>2835</v>
      </c>
    </row>
    <row r="19" customFormat="false" ht="15" hidden="false" customHeight="false" outlineLevel="0" collapsed="false">
      <c r="B19" s="7" t="s">
        <v>142</v>
      </c>
      <c r="C19" s="18" t="n">
        <v>76150</v>
      </c>
      <c r="D19" s="18" t="n">
        <v>80000</v>
      </c>
      <c r="E19" s="15" t="str">
        <f aca="false">IF(C19&gt;=D19,"Atteint","À surveiller")</f>
        <v>À surveiller</v>
      </c>
      <c r="F19" s="15" t="str">
        <f aca="false">IF(C19&gt;=D19,"Atteint",IF(C19&gt;=0.97*D19,"Proche","À surveiller"))</f>
        <v>À surveiller</v>
      </c>
    </row>
    <row r="20" customFormat="false" ht="15" hidden="false" customHeight="false" outlineLevel="0" collapsed="false">
      <c r="B20" s="7" t="s">
        <v>143</v>
      </c>
      <c r="C20" s="18" t="n">
        <v>61380</v>
      </c>
      <c r="D20" s="18" t="n">
        <v>65000</v>
      </c>
      <c r="E20" s="15" t="str">
        <f aca="false">IF(C20&gt;=D20,"Atteint","À surveiller")</f>
        <v>À surveiller</v>
      </c>
      <c r="F20" s="15" t="str">
        <f aca="false">IF(C20&gt;=D20,"Atteint",IF(C20&gt;=0.97*D20,"Proche","À surveiller"))</f>
        <v>À surveiller</v>
      </c>
      <c r="H20" s="43" t="s">
        <v>144</v>
      </c>
      <c r="I20" s="43"/>
      <c r="J20" s="15" t="n">
        <f aca="false">COUNTIFS($J$22:$J$37,"Premium",$M$22:$M$37,"Confirmée")</f>
        <v>2</v>
      </c>
    </row>
    <row r="21" customFormat="false" ht="18" hidden="false" customHeight="true" outlineLevel="0" collapsed="false">
      <c r="B21" s="7" t="s">
        <v>145</v>
      </c>
      <c r="C21" s="18" t="n">
        <v>92740</v>
      </c>
      <c r="D21" s="18" t="n">
        <v>90000</v>
      </c>
      <c r="E21" s="15" t="str">
        <f aca="false">IF(C21&gt;=D21,"Atteint","À surveiller")</f>
        <v>Atteint</v>
      </c>
      <c r="F21" s="15" t="str">
        <f aca="false">IF(C21&gt;=D21,"Atteint",IF(C21&gt;=0.97*D21,"Proche","À surveiller"))</f>
        <v>Atteint</v>
      </c>
      <c r="H21" s="44" t="s">
        <v>47</v>
      </c>
      <c r="I21" s="44" t="s">
        <v>48</v>
      </c>
      <c r="J21" s="44" t="s">
        <v>49</v>
      </c>
      <c r="K21" s="44" t="s">
        <v>50</v>
      </c>
      <c r="L21" s="44" t="s">
        <v>52</v>
      </c>
      <c r="M21" s="44" t="s">
        <v>54</v>
      </c>
    </row>
    <row r="22" customFormat="false" ht="15" hidden="false" customHeight="false" outlineLevel="0" collapsed="false">
      <c r="B22" s="7" t="s">
        <v>146</v>
      </c>
      <c r="C22" s="18" t="n">
        <v>88210</v>
      </c>
      <c r="D22" s="18" t="n">
        <v>92000</v>
      </c>
      <c r="E22" s="15" t="str">
        <f aca="false">IF(C22&gt;=D22,"Atteint","À surveiller")</f>
        <v>À surveiller</v>
      </c>
      <c r="F22" s="15" t="str">
        <f aca="false">IF(C22&gt;=D22,"Atteint",IF(C22&gt;=0.97*D22,"Proche","À surveiller"))</f>
        <v>À surveiller</v>
      </c>
      <c r="H22" s="12" t="n">
        <v>46396</v>
      </c>
      <c r="I22" s="7" t="s">
        <v>55</v>
      </c>
      <c r="J22" s="7" t="s">
        <v>56</v>
      </c>
      <c r="K22" s="6" t="n">
        <v>6</v>
      </c>
      <c r="L22" s="18" t="n">
        <v>96</v>
      </c>
      <c r="M22" s="7" t="s">
        <v>58</v>
      </c>
    </row>
    <row r="23" customFormat="false" ht="15" hidden="false" customHeight="false" outlineLevel="0" collapsed="false">
      <c r="B23" s="7" t="s">
        <v>147</v>
      </c>
      <c r="C23" s="18" t="n">
        <v>68950</v>
      </c>
      <c r="D23" s="18" t="n">
        <v>72000</v>
      </c>
      <c r="E23" s="15" t="str">
        <f aca="false">IF(C23&gt;=D23,"Atteint","À surveiller")</f>
        <v>À surveiller</v>
      </c>
      <c r="F23" s="15" t="str">
        <f aca="false">IF(C23&gt;=D23,"Atteint",IF(C23&gt;=0.97*D23,"Proche","À surveiller"))</f>
        <v>À surveiller</v>
      </c>
      <c r="H23" s="12" t="n">
        <v>46397</v>
      </c>
      <c r="I23" s="7" t="s">
        <v>59</v>
      </c>
      <c r="J23" s="7" t="s">
        <v>56</v>
      </c>
      <c r="K23" s="6" t="n">
        <v>6</v>
      </c>
      <c r="L23" s="18" t="n">
        <v>96</v>
      </c>
      <c r="M23" s="7" t="s">
        <v>58</v>
      </c>
    </row>
    <row r="24" customFormat="false" ht="15" hidden="false" customHeight="false" outlineLevel="0" collapsed="false">
      <c r="B24" s="7" t="s">
        <v>148</v>
      </c>
      <c r="C24" s="18" t="n">
        <v>104330</v>
      </c>
      <c r="D24" s="18" t="n">
        <v>100000</v>
      </c>
      <c r="E24" s="15" t="str">
        <f aca="false">IF(C24&gt;=D24,"Atteint","À surveiller")</f>
        <v>Atteint</v>
      </c>
      <c r="F24" s="15" t="str">
        <f aca="false">IF(C24&gt;=D24,"Atteint",IF(C24&gt;=0.97*D24,"Proche","À surveiller"))</f>
        <v>Atteint</v>
      </c>
      <c r="H24" s="12" t="n">
        <v>46397</v>
      </c>
      <c r="I24" s="7" t="s">
        <v>59</v>
      </c>
      <c r="J24" s="7" t="s">
        <v>60</v>
      </c>
      <c r="K24" s="6" t="n">
        <v>12</v>
      </c>
      <c r="L24" s="18" t="n">
        <v>228</v>
      </c>
      <c r="M24" s="7" t="s">
        <v>58</v>
      </c>
    </row>
    <row r="25" customFormat="false" ht="15" hidden="false" customHeight="false" outlineLevel="0" collapsed="false">
      <c r="B25" s="7" t="s">
        <v>149</v>
      </c>
      <c r="C25" s="18" t="n">
        <v>81760</v>
      </c>
      <c r="D25" s="18" t="n">
        <v>80000</v>
      </c>
      <c r="E25" s="15" t="str">
        <f aca="false">IF(C25&gt;=D25,"Atteint","À surveiller")</f>
        <v>Atteint</v>
      </c>
      <c r="F25" s="15" t="str">
        <f aca="false">IF(C25&gt;=D25,"Atteint",IF(C25&gt;=0.97*D25,"Proche","À surveiller"))</f>
        <v>Atteint</v>
      </c>
      <c r="H25" s="12" t="n">
        <v>46403</v>
      </c>
      <c r="I25" s="7" t="s">
        <v>55</v>
      </c>
      <c r="J25" s="7" t="s">
        <v>60</v>
      </c>
      <c r="K25" s="6" t="n">
        <v>12</v>
      </c>
      <c r="L25" s="18" t="n">
        <v>228</v>
      </c>
      <c r="M25" s="7" t="s">
        <v>61</v>
      </c>
    </row>
    <row r="26" customFormat="false" ht="15" hidden="false" customHeight="false" outlineLevel="0" collapsed="false">
      <c r="B26" s="7" t="s">
        <v>150</v>
      </c>
      <c r="C26" s="18" t="n">
        <v>117845</v>
      </c>
      <c r="D26" s="18" t="n">
        <v>120500</v>
      </c>
      <c r="E26" s="15" t="str">
        <f aca="false">IF(C26&gt;=D26,"Atteint","À surveiller")</f>
        <v>À surveiller</v>
      </c>
      <c r="F26" s="15" t="str">
        <f aca="false">IF(C26&gt;=D26,"Atteint",IF(C26&gt;=0.97*D26,"Proche","À surveiller"))</f>
        <v>Proche</v>
      </c>
      <c r="H26" s="12" t="n">
        <v>46403</v>
      </c>
      <c r="I26" s="7" t="s">
        <v>55</v>
      </c>
      <c r="J26" s="7" t="s">
        <v>62</v>
      </c>
      <c r="K26" s="6" t="n">
        <v>9</v>
      </c>
      <c r="L26" s="18" t="n">
        <v>225</v>
      </c>
      <c r="M26" s="7" t="s">
        <v>58</v>
      </c>
    </row>
    <row r="27" customFormat="false" ht="15" hidden="false" customHeight="false" outlineLevel="0" collapsed="false">
      <c r="H27" s="12" t="n">
        <v>46404</v>
      </c>
      <c r="I27" s="7" t="s">
        <v>59</v>
      </c>
      <c r="J27" s="7" t="s">
        <v>60</v>
      </c>
      <c r="K27" s="6" t="n">
        <v>8</v>
      </c>
      <c r="L27" s="18" t="n">
        <v>152</v>
      </c>
      <c r="M27" s="7" t="s">
        <v>65</v>
      </c>
    </row>
    <row r="28" customFormat="false" ht="15" hidden="false" customHeight="false" outlineLevel="0" collapsed="false">
      <c r="B28" s="20" t="s">
        <v>151</v>
      </c>
      <c r="C28" s="15" t="n">
        <f aca="false">COUNTIF(E15:E26,"Atteint")</f>
        <v>5</v>
      </c>
      <c r="D28" s="27" t="s">
        <v>152</v>
      </c>
      <c r="H28" s="12" t="n">
        <v>46404</v>
      </c>
      <c r="I28" s="7" t="s">
        <v>59</v>
      </c>
      <c r="J28" s="7" t="s">
        <v>62</v>
      </c>
      <c r="K28" s="6" t="n">
        <v>12</v>
      </c>
      <c r="L28" s="18" t="n">
        <v>300</v>
      </c>
      <c r="M28" s="7" t="s">
        <v>58</v>
      </c>
    </row>
    <row r="29" customFormat="false" ht="15" hidden="false" customHeight="false" outlineLevel="0" collapsed="false">
      <c r="B29" s="20" t="s">
        <v>153</v>
      </c>
      <c r="C29" s="41" t="n">
        <f aca="false">SUMIF(E15:E26,"À surveiller",C15:C26)</f>
        <v>576255</v>
      </c>
      <c r="D29" s="27" t="s">
        <v>154</v>
      </c>
      <c r="H29" s="12" t="n">
        <v>46407</v>
      </c>
      <c r="I29" s="7" t="s">
        <v>66</v>
      </c>
      <c r="J29" s="7" t="s">
        <v>60</v>
      </c>
      <c r="K29" s="6" t="n">
        <v>12</v>
      </c>
      <c r="L29" s="18" t="n">
        <v>228</v>
      </c>
      <c r="M29" s="7" t="s">
        <v>58</v>
      </c>
    </row>
    <row r="30" customFormat="false" ht="15" hidden="false" customHeight="false" outlineLevel="0" collapsed="false">
      <c r="H30" s="12" t="n">
        <v>46410</v>
      </c>
      <c r="I30" s="7" t="s">
        <v>55</v>
      </c>
      <c r="J30" s="7" t="s">
        <v>62</v>
      </c>
      <c r="K30" s="6" t="n">
        <v>14</v>
      </c>
      <c r="L30" s="18" t="n">
        <v>350</v>
      </c>
      <c r="M30" s="7" t="s">
        <v>65</v>
      </c>
    </row>
    <row r="31" customFormat="false" ht="15" hidden="false" customHeight="false" outlineLevel="0" collapsed="false">
      <c r="B31" s="27" t="s">
        <v>155</v>
      </c>
      <c r="H31" s="12" t="n">
        <v>46410</v>
      </c>
      <c r="I31" s="7" t="s">
        <v>55</v>
      </c>
      <c r="J31" s="7" t="s">
        <v>56</v>
      </c>
      <c r="K31" s="6" t="n">
        <v>5</v>
      </c>
      <c r="L31" s="18" t="n">
        <v>80</v>
      </c>
      <c r="M31" s="7" t="s">
        <v>58</v>
      </c>
    </row>
    <row r="32" customFormat="false" ht="15" hidden="false" customHeight="false" outlineLevel="0" collapsed="false">
      <c r="B32" s="27" t="s">
        <v>156</v>
      </c>
      <c r="H32" s="12" t="n">
        <v>46411</v>
      </c>
      <c r="I32" s="7" t="s">
        <v>59</v>
      </c>
      <c r="J32" s="7" t="s">
        <v>56</v>
      </c>
      <c r="K32" s="6" t="n">
        <v>5</v>
      </c>
      <c r="L32" s="18" t="n">
        <v>80</v>
      </c>
      <c r="M32" s="7" t="s">
        <v>58</v>
      </c>
    </row>
    <row r="33" customFormat="false" ht="15" hidden="false" customHeight="false" outlineLevel="0" collapsed="false">
      <c r="H33" s="12" t="n">
        <v>46414</v>
      </c>
      <c r="I33" s="7" t="s">
        <v>66</v>
      </c>
      <c r="J33" s="7" t="s">
        <v>56</v>
      </c>
      <c r="K33" s="6" t="n">
        <v>5</v>
      </c>
      <c r="L33" s="18" t="n">
        <v>80</v>
      </c>
      <c r="M33" s="7" t="s">
        <v>58</v>
      </c>
    </row>
    <row r="34" customFormat="false" ht="15" hidden="false" customHeight="false" outlineLevel="0" collapsed="false">
      <c r="H34" s="12" t="n">
        <v>46417</v>
      </c>
      <c r="I34" s="7" t="s">
        <v>55</v>
      </c>
      <c r="J34" s="7" t="s">
        <v>56</v>
      </c>
      <c r="K34" s="6" t="n">
        <v>5</v>
      </c>
      <c r="L34" s="18" t="n">
        <v>80</v>
      </c>
      <c r="M34" s="7" t="s">
        <v>58</v>
      </c>
    </row>
    <row r="35" customFormat="false" ht="15" hidden="false" customHeight="false" outlineLevel="0" collapsed="false">
      <c r="H35" s="12" t="n">
        <v>46417</v>
      </c>
      <c r="I35" s="7" t="s">
        <v>55</v>
      </c>
      <c r="J35" s="7" t="s">
        <v>60</v>
      </c>
      <c r="K35" s="6" t="n">
        <v>14</v>
      </c>
      <c r="L35" s="18" t="n">
        <v>266</v>
      </c>
      <c r="M35" s="7" t="s">
        <v>58</v>
      </c>
    </row>
    <row r="36" customFormat="false" ht="15" hidden="false" customHeight="false" outlineLevel="0" collapsed="false">
      <c r="H36" s="12" t="n">
        <v>46418</v>
      </c>
      <c r="I36" s="7" t="s">
        <v>59</v>
      </c>
      <c r="J36" s="7" t="s">
        <v>56</v>
      </c>
      <c r="K36" s="6" t="n">
        <v>5</v>
      </c>
      <c r="L36" s="18" t="n">
        <v>80</v>
      </c>
      <c r="M36" s="7" t="s">
        <v>58</v>
      </c>
    </row>
    <row r="37" customFormat="false" ht="15" hidden="false" customHeight="false" outlineLevel="0" collapsed="false">
      <c r="H37" s="12" t="n">
        <v>46418</v>
      </c>
      <c r="I37" s="7" t="s">
        <v>59</v>
      </c>
      <c r="J37" s="7" t="s">
        <v>60</v>
      </c>
      <c r="K37" s="6" t="n">
        <v>14</v>
      </c>
      <c r="L37" s="18" t="n">
        <v>266</v>
      </c>
      <c r="M37" s="7" t="s">
        <v>58</v>
      </c>
    </row>
    <row r="39" customFormat="false" ht="15" hidden="false" customHeight="false" outlineLevel="0" collapsed="false">
      <c r="H39" s="27" t="s">
        <v>157</v>
      </c>
    </row>
    <row r="40" customFormat="false" ht="15" hidden="false" customHeight="false" outlineLevel="0" collapsed="false">
      <c r="H40" s="27" t="s">
        <v>158</v>
      </c>
    </row>
  </sheetData>
  <mergeCells count="11">
    <mergeCell ref="A1:M1"/>
    <mergeCell ref="A2:M2"/>
    <mergeCell ref="A4:M4"/>
    <mergeCell ref="A5:M5"/>
    <mergeCell ref="A6:M6"/>
    <mergeCell ref="A7:M7"/>
    <mergeCell ref="A8:M8"/>
    <mergeCell ref="A9:M9"/>
    <mergeCell ref="A10:M10"/>
    <mergeCell ref="A11:M11"/>
    <mergeCell ref="H20:I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false"/>
  </sheetPr>
  <dimension ref="A1:L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9"/>
    <col collapsed="false" customWidth="true" hidden="false" outlineLevel="0" max="6" min="5" style="0" width="12"/>
    <col collapsed="false" customWidth="true" hidden="false" outlineLevel="0" max="7" min="7" style="0" width="16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1"/>
    <col collapsed="false" customWidth="true" hidden="false" outlineLevel="0" max="11" min="11" style="0" width="8"/>
    <col collapsed="false" customWidth="true" hidden="false" outlineLevel="0" max="12" min="12" style="0" width="30"/>
    <col collapsed="false" customWidth="true" hidden="false" outlineLevel="0" max="13" min="13" style="0" width="4"/>
  </cols>
  <sheetData>
    <row r="1" customFormat="false" ht="30" hidden="false" customHeight="true" outlineLevel="0" collapsed="false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160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A4" s="8" t="s">
        <v>39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customFormat="false" ht="30" hidden="false" customHeight="true" outlineLevel="0" collapsed="false">
      <c r="A5" s="9" t="s">
        <v>161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customFormat="false" ht="30" hidden="false" customHeight="true" outlineLevel="0" collapsed="false">
      <c r="A6" s="9" t="s">
        <v>162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customFormat="false" ht="15" hidden="false" customHeight="false" outlineLevel="0" collapsed="false">
      <c r="A7" s="10" t="s">
        <v>43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customFormat="false" ht="30" hidden="false" customHeight="true" outlineLevel="0" collapsed="false">
      <c r="A8" s="9" t="s">
        <v>163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customFormat="false" ht="15" hidden="false" customHeight="false" outlineLevel="0" collapsed="false">
      <c r="A9" s="11" t="s">
        <v>45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customFormat="false" ht="30" hidden="false" customHeight="true" outlineLevel="0" collapsed="false">
      <c r="A10" s="9" t="s">
        <v>164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4" customFormat="false" ht="30" hidden="false" customHeight="true" outlineLevel="0" collapsed="false">
      <c r="B14" s="5" t="s">
        <v>165</v>
      </c>
      <c r="C14" s="5" t="s">
        <v>49</v>
      </c>
      <c r="D14" s="5" t="s">
        <v>50</v>
      </c>
      <c r="E14" s="5" t="s">
        <v>51</v>
      </c>
      <c r="F14" s="5" t="s">
        <v>52</v>
      </c>
      <c r="G14" s="5" t="s">
        <v>166</v>
      </c>
      <c r="H14" s="29" t="s">
        <v>49</v>
      </c>
      <c r="I14" s="29" t="s">
        <v>51</v>
      </c>
      <c r="J14" s="29" t="s">
        <v>167</v>
      </c>
      <c r="K14" s="29" t="s">
        <v>108</v>
      </c>
      <c r="L14" s="29" t="s">
        <v>168</v>
      </c>
    </row>
    <row r="15" customFormat="false" ht="15" hidden="false" customHeight="false" outlineLevel="0" collapsed="false">
      <c r="B15" s="7" t="s">
        <v>169</v>
      </c>
      <c r="C15" s="7" t="s">
        <v>60</v>
      </c>
      <c r="D15" s="6" t="n">
        <v>10</v>
      </c>
      <c r="E15" s="45" t="n">
        <f aca="false">IFERROR(VLOOKUP(C15,$H$15:$L$18,2,FALSE()),"")</f>
        <v>19</v>
      </c>
      <c r="F15" s="45" t="n">
        <f aca="false">IFERROR(D15*E15,"")</f>
        <v>190</v>
      </c>
      <c r="G15" s="15" t="str">
        <f aca="false">IFERROR(IF(D15&lt;VLOOKUP(C15,$H$15:$L$18,3,FALSE()),"Sous le minimum","OK"),"")</f>
        <v>OK</v>
      </c>
      <c r="H15" s="20" t="s">
        <v>56</v>
      </c>
      <c r="I15" s="13" t="n">
        <v>16</v>
      </c>
      <c r="J15" s="46" t="n">
        <v>5</v>
      </c>
      <c r="K15" s="6" t="s">
        <v>170</v>
      </c>
      <c r="L15" s="47" t="s">
        <v>171</v>
      </c>
    </row>
    <row r="16" customFormat="false" ht="15" hidden="false" customHeight="false" outlineLevel="0" collapsed="false">
      <c r="B16" s="7" t="s">
        <v>172</v>
      </c>
      <c r="C16" s="7" t="s">
        <v>56</v>
      </c>
      <c r="D16" s="6" t="n">
        <v>6</v>
      </c>
      <c r="E16" s="45" t="n">
        <f aca="false">IFERROR(VLOOKUP(C16,$H$15:$L$18,2,FALSE()),"")</f>
        <v>16</v>
      </c>
      <c r="F16" s="45" t="n">
        <f aca="false">IFERROR(D16*E16,"")</f>
        <v>96</v>
      </c>
      <c r="G16" s="15" t="str">
        <f aca="false">IFERROR(IF(D16&lt;VLOOKUP(C16,$H$15:$L$18,3,FALSE()),"Sous le minimum","OK"),"")</f>
        <v>OK</v>
      </c>
      <c r="H16" s="20" t="s">
        <v>60</v>
      </c>
      <c r="I16" s="13" t="n">
        <v>19</v>
      </c>
      <c r="J16" s="46" t="n">
        <v>8</v>
      </c>
      <c r="K16" s="6" t="s">
        <v>170</v>
      </c>
      <c r="L16" s="47" t="s">
        <v>173</v>
      </c>
    </row>
    <row r="17" customFormat="false" ht="27.75" hidden="false" customHeight="true" outlineLevel="0" collapsed="false">
      <c r="B17" s="7" t="s">
        <v>174</v>
      </c>
      <c r="C17" s="7" t="s">
        <v>62</v>
      </c>
      <c r="D17" s="6" t="n">
        <v>12</v>
      </c>
      <c r="E17" s="45" t="n">
        <f aca="false">IFERROR(VLOOKUP(C17,$H$15:$L$18,2,FALSE()),"")</f>
        <v>25</v>
      </c>
      <c r="F17" s="45" t="n">
        <f aca="false">IFERROR(D17*E17,"")</f>
        <v>300</v>
      </c>
      <c r="G17" s="15" t="str">
        <f aca="false">IFERROR(IF(D17&lt;VLOOKUP(C17,$H$15:$L$18,3,FALSE()),"Sous le minimum","OK"),"")</f>
        <v>OK</v>
      </c>
      <c r="H17" s="20" t="s">
        <v>62</v>
      </c>
      <c r="I17" s="13" t="n">
        <v>25</v>
      </c>
      <c r="J17" s="46" t="n">
        <v>8</v>
      </c>
      <c r="K17" s="6" t="s">
        <v>170</v>
      </c>
      <c r="L17" s="47" t="s">
        <v>175</v>
      </c>
    </row>
    <row r="18" customFormat="false" ht="15" hidden="false" customHeight="false" outlineLevel="0" collapsed="false">
      <c r="B18" s="7" t="s">
        <v>176</v>
      </c>
      <c r="C18" s="7" t="s">
        <v>56</v>
      </c>
      <c r="D18" s="6" t="n">
        <v>4</v>
      </c>
      <c r="E18" s="45" t="n">
        <f aca="false">IFERROR(VLOOKUP(C18,$H$15:$L$18,2,FALSE()),"")</f>
        <v>16</v>
      </c>
      <c r="F18" s="45" t="n">
        <f aca="false">IFERROR(D18*E18,"")</f>
        <v>64</v>
      </c>
      <c r="G18" s="15" t="str">
        <f aca="false">IFERROR(IF(D18&lt;VLOOKUP(C18,$H$15:$L$18,3,FALSE()),"Sous le minimum","OK"),"")</f>
        <v>Sous le minimum</v>
      </c>
      <c r="H18" s="20" t="s">
        <v>177</v>
      </c>
      <c r="I18" s="13" t="n">
        <v>22</v>
      </c>
      <c r="J18" s="46" t="n">
        <v>8</v>
      </c>
      <c r="K18" s="6" t="s">
        <v>170</v>
      </c>
      <c r="L18" s="47" t="s">
        <v>178</v>
      </c>
    </row>
    <row r="19" customFormat="false" ht="15" hidden="false" customHeight="false" outlineLevel="0" collapsed="false">
      <c r="B19" s="7" t="s">
        <v>179</v>
      </c>
      <c r="C19" s="48" t="s">
        <v>60</v>
      </c>
      <c r="D19" s="6" t="n">
        <v>9</v>
      </c>
      <c r="E19" s="45" t="n">
        <f aca="false">IFERROR(VLOOKUP(C19,$H$15:$L$18,2,FALSE()),"")</f>
        <v>19</v>
      </c>
      <c r="F19" s="45" t="n">
        <f aca="false">IFERROR(D19*E19,"")</f>
        <v>171</v>
      </c>
      <c r="G19" s="15" t="str">
        <f aca="false">IFERROR(IF(D19&lt;VLOOKUP(C19,$H$15:$L$18,3,FALSE()),"Sous le minimum","OK"),"")</f>
        <v>OK</v>
      </c>
    </row>
    <row r="20" customFormat="false" ht="15" hidden="false" customHeight="false" outlineLevel="0" collapsed="false">
      <c r="B20" s="7" t="s">
        <v>180</v>
      </c>
      <c r="C20" s="48" t="s">
        <v>62</v>
      </c>
      <c r="D20" s="6" t="n">
        <v>11</v>
      </c>
      <c r="E20" s="45" t="n">
        <f aca="false">IFERROR(VLOOKUP(C20,$H$15:$L$18,2,FALSE()),"")</f>
        <v>25</v>
      </c>
      <c r="F20" s="45" t="n">
        <f aca="false">IFERROR(D20*E20,"")</f>
        <v>275</v>
      </c>
      <c r="G20" s="15" t="str">
        <f aca="false">IFERROR(IF(D20&lt;VLOOKUP(C20,$H$15:$L$18,3,FALSE()),"Sous le minimum","OK"),"")</f>
        <v>OK</v>
      </c>
    </row>
    <row r="21" customFormat="false" ht="15" hidden="false" customHeight="false" outlineLevel="0" collapsed="false">
      <c r="B21" s="7" t="s">
        <v>181</v>
      </c>
      <c r="C21" s="48" t="s">
        <v>177</v>
      </c>
      <c r="D21" s="6" t="n">
        <v>8</v>
      </c>
      <c r="E21" s="45" t="n">
        <f aca="false">IFERROR(VLOOKUP(C21,$H$15:$L$18,2,FALSE()),"")</f>
        <v>22</v>
      </c>
      <c r="F21" s="45" t="n">
        <f aca="false">IFERROR(D21*E21,"")</f>
        <v>176</v>
      </c>
      <c r="G21" s="15" t="str">
        <f aca="false">IFERROR(IF(D21&lt;VLOOKUP(C21,$H$15:$L$18,3,FALSE()),"Sous le minimum","OK"),"")</f>
        <v>OK</v>
      </c>
    </row>
    <row r="22" customFormat="false" ht="15" hidden="false" customHeight="false" outlineLevel="0" collapsed="false">
      <c r="B22" s="7"/>
      <c r="C22" s="7"/>
      <c r="D22" s="6"/>
      <c r="E22" s="45" t="str">
        <f aca="false">IFERROR(VLOOKUP(C22,$H$15:$L$18,2,FALSE()),"")</f>
        <v/>
      </c>
      <c r="F22" s="45" t="str">
        <f aca="false">IFERROR(D22*E22,"")</f>
        <v/>
      </c>
      <c r="G22" s="15" t="str">
        <f aca="false">IFERROR(IF(D22&lt;VLOOKUP(C22,$H$15:$L$18,3,FALSE()),"Sous le minimum","OK"),"")</f>
        <v/>
      </c>
    </row>
    <row r="23" customFormat="false" ht="15" hidden="false" customHeight="false" outlineLevel="0" collapsed="false">
      <c r="B23" s="7"/>
      <c r="C23" s="7"/>
      <c r="D23" s="6"/>
      <c r="E23" s="45" t="str">
        <f aca="false">IFERROR(VLOOKUP(C23,$H$15:$L$18,2,FALSE()),"")</f>
        <v/>
      </c>
      <c r="F23" s="45" t="str">
        <f aca="false">IFERROR(D23*E23,"")</f>
        <v/>
      </c>
      <c r="G23" s="15" t="str">
        <f aca="false">IFERROR(IF(D23&lt;VLOOKUP(C23,$H$15:$L$18,3,FALSE()),"Sous le minimum","OK"),"")</f>
        <v/>
      </c>
    </row>
    <row r="24" customFormat="false" ht="15" hidden="false" customHeight="false" outlineLevel="0" collapsed="false">
      <c r="B24" s="7"/>
      <c r="C24" s="7"/>
      <c r="D24" s="6"/>
      <c r="E24" s="45" t="str">
        <f aca="false">IFERROR(VLOOKUP(C24,$H$15:$L$18,2,FALSE()),"")</f>
        <v/>
      </c>
      <c r="F24" s="45" t="str">
        <f aca="false">IFERROR(D24*E24,"")</f>
        <v/>
      </c>
      <c r="G24" s="15" t="str">
        <f aca="false">IFERROR(IF(D24&lt;VLOOKUP(C24,$H$15:$L$18,3,FALSE()),"Sous le minimum","OK"),"")</f>
        <v/>
      </c>
    </row>
    <row r="25" customFormat="false" ht="15" hidden="false" customHeight="false" outlineLevel="0" collapsed="false">
      <c r="E25" s="20" t="s">
        <v>141</v>
      </c>
      <c r="F25" s="49" t="n">
        <f aca="false">SUM(F15:F24)</f>
        <v>1272</v>
      </c>
    </row>
    <row r="27" customFormat="false" ht="15" hidden="false" customHeight="false" outlineLevel="0" collapsed="false">
      <c r="B27" s="27" t="s">
        <v>182</v>
      </c>
    </row>
    <row r="28" customFormat="false" ht="15" hidden="false" customHeight="false" outlineLevel="0" collapsed="false">
      <c r="B28" s="27" t="s">
        <v>183</v>
      </c>
    </row>
    <row r="29" customFormat="false" ht="15" hidden="false" customHeight="false" outlineLevel="0" collapsed="false">
      <c r="B29" s="27" t="s">
        <v>184</v>
      </c>
    </row>
    <row r="30" customFormat="false" ht="15" hidden="false" customHeight="false" outlineLevel="0" collapsed="false">
      <c r="B30" s="19" t="s">
        <v>185</v>
      </c>
    </row>
  </sheetData>
  <mergeCells count="9">
    <mergeCell ref="A1:L1"/>
    <mergeCell ref="A2:L2"/>
    <mergeCell ref="A4:L4"/>
    <mergeCell ref="A5:L5"/>
    <mergeCell ref="A6:L6"/>
    <mergeCell ref="A7:L7"/>
    <mergeCell ref="A8:L8"/>
    <mergeCell ref="A9:L9"/>
    <mergeCell ref="A10:L10"/>
  </mergeCells>
  <dataValidations count="1">
    <dataValidation allowBlank="true" errorStyle="stop" operator="between" showDropDown="false" showErrorMessage="false" showInputMessage="false" sqref="C15:C24" type="list">
      <formula1>$H$15:$H$18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false"/>
  </sheetPr>
  <dimension ref="A1:L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2"/>
    <col collapsed="false" customWidth="true" hidden="false" outlineLevel="0" max="4" min="3" style="0" width="13"/>
    <col collapsed="false" customWidth="true" hidden="false" outlineLevel="0" max="5" min="5" style="0" width="12"/>
    <col collapsed="false" customWidth="true" hidden="false" outlineLevel="0" max="6" min="6" style="0" width="4"/>
    <col collapsed="false" customWidth="true" hidden="false" outlineLevel="0" max="7" min="7" style="0" width="20"/>
    <col collapsed="false" customWidth="true" hidden="false" outlineLevel="0" max="8" min="8" style="0" width="13"/>
    <col collapsed="false" customWidth="true" hidden="false" outlineLevel="0" max="12" min="9" style="0" width="4"/>
  </cols>
  <sheetData>
    <row r="1" customFormat="false" ht="30" hidden="false" customHeight="true" outlineLevel="0" collapsed="false">
      <c r="A1" s="1" t="s">
        <v>186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187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A4" s="8" t="s">
        <v>39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customFormat="false" ht="30" hidden="false" customHeight="true" outlineLevel="0" collapsed="false">
      <c r="A5" s="9" t="s">
        <v>188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customFormat="false" ht="30" hidden="false" customHeight="true" outlineLevel="0" collapsed="false">
      <c r="A6" s="9" t="s">
        <v>189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customFormat="false" ht="15" hidden="false" customHeight="false" outlineLevel="0" collapsed="false">
      <c r="A7" s="10" t="s">
        <v>43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customFormat="false" ht="30" hidden="false" customHeight="true" outlineLevel="0" collapsed="false">
      <c r="A8" s="9" t="s">
        <v>190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customFormat="false" ht="15" hidden="false" customHeight="false" outlineLevel="0" collapsed="false">
      <c r="A9" s="11" t="s">
        <v>45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customFormat="false" ht="45" hidden="false" customHeight="true" outlineLevel="0" collapsed="false">
      <c r="A10" s="9" t="s">
        <v>191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4" customFormat="false" ht="30" hidden="false" customHeight="true" outlineLevel="0" collapsed="false">
      <c r="B14" s="5" t="s">
        <v>132</v>
      </c>
      <c r="C14" s="5" t="s">
        <v>192</v>
      </c>
      <c r="D14" s="5" t="s">
        <v>133</v>
      </c>
      <c r="E14" s="5" t="s">
        <v>193</v>
      </c>
      <c r="G14" s="5" t="s">
        <v>194</v>
      </c>
      <c r="H14" s="5" t="s">
        <v>195</v>
      </c>
    </row>
    <row r="15" customFormat="false" ht="15" hidden="false" customHeight="false" outlineLevel="0" collapsed="false">
      <c r="B15" s="7" t="s">
        <v>137</v>
      </c>
      <c r="C15" s="18" t="n">
        <v>80120</v>
      </c>
      <c r="D15" s="18" t="n">
        <v>84300</v>
      </c>
      <c r="E15" s="50" t="n">
        <v>5980</v>
      </c>
      <c r="G15" s="7" t="s">
        <v>83</v>
      </c>
      <c r="H15" s="18" t="n">
        <v>61450</v>
      </c>
    </row>
    <row r="16" customFormat="false" ht="15" hidden="false" customHeight="false" outlineLevel="0" collapsed="false">
      <c r="B16" s="7" t="s">
        <v>138</v>
      </c>
      <c r="C16" s="18" t="n">
        <v>95400</v>
      </c>
      <c r="D16" s="18" t="n">
        <v>102650</v>
      </c>
      <c r="E16" s="50" t="n">
        <v>7120</v>
      </c>
      <c r="G16" s="7" t="s">
        <v>196</v>
      </c>
      <c r="H16" s="18" t="n">
        <v>18620</v>
      </c>
    </row>
    <row r="17" customFormat="false" ht="15" hidden="false" customHeight="false" outlineLevel="0" collapsed="false">
      <c r="B17" s="7" t="s">
        <v>139</v>
      </c>
      <c r="C17" s="18" t="n">
        <v>81900</v>
      </c>
      <c r="D17" s="18" t="n">
        <v>79420</v>
      </c>
      <c r="E17" s="50" t="n">
        <v>5510</v>
      </c>
      <c r="G17" s="7" t="s">
        <v>197</v>
      </c>
      <c r="H17" s="18" t="n">
        <v>22340</v>
      </c>
    </row>
    <row r="18" customFormat="false" ht="15" hidden="false" customHeight="false" outlineLevel="0" collapsed="false">
      <c r="B18" s="7" t="s">
        <v>140</v>
      </c>
      <c r="C18" s="18" t="n">
        <v>99870</v>
      </c>
      <c r="D18" s="18" t="n">
        <v>108900</v>
      </c>
      <c r="E18" s="50" t="n">
        <v>7640</v>
      </c>
      <c r="G18" s="7" t="s">
        <v>198</v>
      </c>
      <c r="H18" s="18" t="n">
        <v>6980</v>
      </c>
    </row>
    <row r="19" customFormat="false" ht="15" hidden="false" customHeight="false" outlineLevel="0" collapsed="false">
      <c r="B19" s="7" t="s">
        <v>142</v>
      </c>
      <c r="C19" s="18" t="n">
        <v>78300</v>
      </c>
      <c r="D19" s="18" t="n">
        <v>76150</v>
      </c>
      <c r="E19" s="50" t="n">
        <v>5320</v>
      </c>
      <c r="G19" s="7" t="s">
        <v>199</v>
      </c>
      <c r="H19" s="18" t="n">
        <v>8455</v>
      </c>
    </row>
    <row r="20" customFormat="false" ht="15" hidden="false" customHeight="false" outlineLevel="0" collapsed="false">
      <c r="B20" s="7" t="s">
        <v>143</v>
      </c>
      <c r="C20" s="18" t="n">
        <v>63950</v>
      </c>
      <c r="D20" s="18" t="n">
        <v>61380</v>
      </c>
      <c r="E20" s="50" t="n">
        <v>4290</v>
      </c>
    </row>
    <row r="21" customFormat="false" ht="15" hidden="false" customHeight="false" outlineLevel="0" collapsed="false">
      <c r="B21" s="7" t="s">
        <v>145</v>
      </c>
      <c r="C21" s="18" t="n">
        <v>86420</v>
      </c>
      <c r="D21" s="18" t="n">
        <v>92740</v>
      </c>
      <c r="E21" s="50" t="n">
        <v>6510</v>
      </c>
    </row>
    <row r="22" customFormat="false" ht="15" hidden="false" customHeight="false" outlineLevel="0" collapsed="false">
      <c r="B22" s="7" t="s">
        <v>146</v>
      </c>
      <c r="C22" s="18" t="n">
        <v>90150</v>
      </c>
      <c r="D22" s="18" t="n">
        <v>88210</v>
      </c>
      <c r="E22" s="50" t="n">
        <v>6180</v>
      </c>
    </row>
    <row r="23" customFormat="false" ht="15" hidden="false" customHeight="false" outlineLevel="0" collapsed="false">
      <c r="B23" s="7" t="s">
        <v>147</v>
      </c>
      <c r="C23" s="18" t="n">
        <v>66210</v>
      </c>
      <c r="D23" s="18" t="n">
        <v>68950</v>
      </c>
      <c r="E23" s="50" t="n">
        <v>4790</v>
      </c>
    </row>
    <row r="24" customFormat="false" ht="15" hidden="false" customHeight="false" outlineLevel="0" collapsed="false">
      <c r="B24" s="7" t="s">
        <v>148</v>
      </c>
      <c r="C24" s="18" t="n">
        <v>97640</v>
      </c>
      <c r="D24" s="18" t="n">
        <v>104330</v>
      </c>
      <c r="E24" s="50" t="n">
        <v>7250</v>
      </c>
    </row>
    <row r="25" customFormat="false" ht="15" hidden="false" customHeight="false" outlineLevel="0" collapsed="false">
      <c r="B25" s="7" t="s">
        <v>149</v>
      </c>
      <c r="C25" s="18" t="n">
        <v>77980</v>
      </c>
      <c r="D25" s="18" t="n">
        <v>81760</v>
      </c>
      <c r="E25" s="50" t="n">
        <v>5660</v>
      </c>
    </row>
    <row r="26" customFormat="false" ht="15" hidden="false" customHeight="false" outlineLevel="0" collapsed="false">
      <c r="B26" s="7" t="s">
        <v>150</v>
      </c>
      <c r="C26" s="18" t="n">
        <v>112515</v>
      </c>
      <c r="D26" s="18" t="n">
        <v>117845</v>
      </c>
      <c r="E26" s="50" t="n">
        <v>8190</v>
      </c>
    </row>
    <row r="27" customFormat="false" ht="15" hidden="false" customHeight="false" outlineLevel="0" collapsed="false">
      <c r="B27" s="20" t="s">
        <v>141</v>
      </c>
      <c r="C27" s="42" t="n">
        <f aca="false">SUM(C15:C26)</f>
        <v>1030455</v>
      </c>
      <c r="D27" s="42" t="n">
        <f aca="false">SUM(D15:D26)</f>
        <v>1066635</v>
      </c>
      <c r="E27" s="51" t="n">
        <f aca="false">SUM(E15:E26)</f>
        <v>74440</v>
      </c>
    </row>
  </sheetData>
  <mergeCells count="9">
    <mergeCell ref="A1:L1"/>
    <mergeCell ref="A2:L2"/>
    <mergeCell ref="A4:L4"/>
    <mergeCell ref="A5:L5"/>
    <mergeCell ref="A6:L6"/>
    <mergeCell ref="A7:L7"/>
    <mergeCell ref="A8:L8"/>
    <mergeCell ref="A9:L9"/>
    <mergeCell ref="A10:L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97316"/>
    <pageSetUpPr fitToPage="false"/>
  </sheetPr>
  <dimension ref="A1:L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12" min="4" style="0" width="4"/>
  </cols>
  <sheetData>
    <row r="1" customFormat="false" ht="30" hidden="false" customHeight="true" outlineLevel="0" collapsed="false">
      <c r="A1" s="1" t="s">
        <v>200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201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30" hidden="false" customHeight="true" outlineLevel="0" collapsed="false">
      <c r="B4" s="5" t="s">
        <v>202</v>
      </c>
      <c r="C4" s="5" t="s">
        <v>203</v>
      </c>
    </row>
    <row r="5" customFormat="false" ht="25.5" hidden="false" customHeight="true" outlineLevel="0" collapsed="false">
      <c r="B5" s="20" t="s">
        <v>133</v>
      </c>
      <c r="C5" s="52" t="n">
        <f aca="false">'6-Graphiques'!D27</f>
        <v>1066635</v>
      </c>
    </row>
    <row r="6" customFormat="false" ht="25.5" hidden="false" customHeight="true" outlineLevel="0" collapsed="false">
      <c r="B6" s="20" t="s">
        <v>204</v>
      </c>
      <c r="C6" s="53" t="n">
        <f aca="false">'6-Graphiques'!D27/'6-Graphiques'!C27-1</f>
        <v>0.0351107035241713</v>
      </c>
    </row>
    <row r="7" customFormat="false" ht="25.5" hidden="false" customHeight="true" outlineLevel="0" collapsed="false">
      <c r="B7" s="20" t="s">
        <v>205</v>
      </c>
      <c r="C7" s="52" t="n">
        <f aca="false">MAX('6-Graphiques'!D15:D26)</f>
        <v>117845</v>
      </c>
    </row>
    <row r="8" customFormat="false" ht="25.5" hidden="false" customHeight="true" outlineLevel="0" collapsed="false">
      <c r="B8" s="20" t="s">
        <v>206</v>
      </c>
      <c r="C8" s="54" t="n">
        <f aca="false">COUNTIF('4-SI et NB.SI'!E15:E26,"À surveiller")</f>
        <v>7</v>
      </c>
    </row>
    <row r="10" customFormat="false" ht="15" hidden="false" customHeight="false" outlineLevel="0" collapsed="false">
      <c r="B10" s="27" t="s">
        <v>207</v>
      </c>
      <c r="C10" s="27"/>
      <c r="D10" s="27"/>
      <c r="E10" s="27"/>
      <c r="F10" s="27"/>
      <c r="G10" s="27"/>
      <c r="H10" s="27"/>
    </row>
  </sheetData>
  <mergeCells count="3">
    <mergeCell ref="A1:L1"/>
    <mergeCell ref="A2:L2"/>
    <mergeCell ref="B10:H10"/>
  </mergeCells>
  <conditionalFormatting sqref="C8">
    <cfRule type="cellIs" priority="2" operator="greaterThan" aboveAverage="0" equalAverage="0" bottom="0" percent="0" rank="0" text="" dxfId="8">
      <formula>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false"/>
  </sheetPr>
  <dimension ref="A1:L3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3" topLeftCell="A1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3" min="2" style="0" width="12"/>
    <col collapsed="false" customWidth="true" hidden="false" outlineLevel="0" max="4" min="4" style="0" width="18"/>
    <col collapsed="false" customWidth="true" hidden="false" outlineLevel="0" max="6" min="5" style="0" width="11"/>
    <col collapsed="false" customWidth="true" hidden="false" outlineLevel="0" max="7" min="7" style="0" width="4"/>
    <col collapsed="false" customWidth="true" hidden="false" outlineLevel="0" max="8" min="8" style="0" width="40"/>
    <col collapsed="false" customWidth="true" hidden="false" outlineLevel="0" max="9" min="9" style="0" width="15"/>
    <col collapsed="false" customWidth="true" hidden="false" outlineLevel="0" max="10" min="10" style="0" width="22"/>
    <col collapsed="false" customWidth="true" hidden="false" outlineLevel="0" max="12" min="11" style="0" width="4"/>
  </cols>
  <sheetData>
    <row r="1" customFormat="false" ht="30" hidden="false" customHeight="true" outlineLevel="0" collapsed="false">
      <c r="A1" s="1" t="s">
        <v>208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209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A4" s="8" t="s">
        <v>39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customFormat="false" ht="30" hidden="false" customHeight="true" outlineLevel="0" collapsed="false">
      <c r="A5" s="9" t="s">
        <v>210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customFormat="false" ht="15" hidden="false" customHeight="true" outlineLevel="0" collapsed="false">
      <c r="A6" s="9" t="s">
        <v>211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customFormat="false" ht="15" hidden="false" customHeight="false" outlineLevel="0" collapsed="false">
      <c r="A7" s="10" t="s">
        <v>43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customFormat="false" ht="30" hidden="false" customHeight="true" outlineLevel="0" collapsed="false">
      <c r="A8" s="9" t="s">
        <v>212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customFormat="false" ht="15" hidden="false" customHeight="false" outlineLevel="0" collapsed="false">
      <c r="A9" s="11" t="s">
        <v>45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customFormat="false" ht="30" hidden="false" customHeight="true" outlineLevel="0" collapsed="false">
      <c r="A10" s="9" t="s">
        <v>213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3" customFormat="false" ht="30" hidden="false" customHeight="true" outlineLevel="0" collapsed="false">
      <c r="B13" s="5" t="s">
        <v>47</v>
      </c>
      <c r="C13" s="5" t="s">
        <v>48</v>
      </c>
      <c r="D13" s="5" t="s">
        <v>194</v>
      </c>
      <c r="E13" s="5" t="s">
        <v>214</v>
      </c>
      <c r="F13" s="5" t="s">
        <v>52</v>
      </c>
    </row>
    <row r="14" customFormat="false" ht="18" hidden="false" customHeight="true" outlineLevel="0" collapsed="false">
      <c r="B14" s="12" t="n">
        <v>46370</v>
      </c>
      <c r="C14" s="7" t="s">
        <v>91</v>
      </c>
      <c r="D14" s="7" t="s">
        <v>198</v>
      </c>
      <c r="E14" s="7" t="s">
        <v>215</v>
      </c>
      <c r="F14" s="13" t="n">
        <v>6</v>
      </c>
      <c r="H14" s="47" t="s">
        <v>216</v>
      </c>
      <c r="I14" s="15" t="s">
        <v>83</v>
      </c>
    </row>
    <row r="15" customFormat="false" ht="18" hidden="false" customHeight="true" outlineLevel="0" collapsed="false">
      <c r="B15" s="12" t="n">
        <v>46370</v>
      </c>
      <c r="C15" s="7" t="s">
        <v>91</v>
      </c>
      <c r="D15" s="7" t="s">
        <v>197</v>
      </c>
      <c r="E15" s="7" t="s">
        <v>215</v>
      </c>
      <c r="F15" s="13" t="n">
        <v>6</v>
      </c>
      <c r="H15" s="47" t="s">
        <v>217</v>
      </c>
      <c r="I15" s="16" t="n">
        <f aca="false">SUMIFS(F14:F313,D14:D313,I14)</f>
        <v>4518</v>
      </c>
      <c r="J15" s="27" t="s">
        <v>218</v>
      </c>
    </row>
    <row r="16" customFormat="false" ht="18" hidden="false" customHeight="true" outlineLevel="0" collapsed="false">
      <c r="B16" s="12" t="n">
        <v>46370</v>
      </c>
      <c r="C16" s="7" t="s">
        <v>91</v>
      </c>
      <c r="D16" s="7" t="s">
        <v>197</v>
      </c>
      <c r="E16" s="7" t="s">
        <v>215</v>
      </c>
      <c r="F16" s="13" t="n">
        <v>20</v>
      </c>
      <c r="H16" s="47" t="s">
        <v>219</v>
      </c>
      <c r="I16" s="16" t="n">
        <f aca="false">SUMIFS(F14:F313,D14:D313,"Snack",C14:C313,"samedi")</f>
        <v>285.5</v>
      </c>
      <c r="J16" s="27" t="s">
        <v>220</v>
      </c>
    </row>
    <row r="17" customFormat="false" ht="18" hidden="false" customHeight="true" outlineLevel="0" collapsed="false">
      <c r="B17" s="12" t="n">
        <v>46370</v>
      </c>
      <c r="C17" s="7" t="s">
        <v>91</v>
      </c>
      <c r="D17" s="7" t="s">
        <v>83</v>
      </c>
      <c r="E17" s="7" t="s">
        <v>215</v>
      </c>
      <c r="F17" s="13" t="n">
        <v>35</v>
      </c>
      <c r="H17" s="47" t="s">
        <v>221</v>
      </c>
      <c r="I17" s="16" t="n">
        <f aca="false">SUMIFS(F14:F313,E14:E313,"En ligne")</f>
        <v>2768</v>
      </c>
      <c r="J17" s="27" t="s">
        <v>222</v>
      </c>
    </row>
    <row r="18" customFormat="false" ht="18" hidden="false" customHeight="true" outlineLevel="0" collapsed="false">
      <c r="B18" s="12" t="n">
        <v>46370</v>
      </c>
      <c r="C18" s="7" t="s">
        <v>91</v>
      </c>
      <c r="D18" s="7" t="s">
        <v>83</v>
      </c>
      <c r="E18" s="7" t="s">
        <v>215</v>
      </c>
      <c r="F18" s="13" t="n">
        <v>59</v>
      </c>
      <c r="H18" s="47" t="s">
        <v>223</v>
      </c>
      <c r="I18" s="55" t="n">
        <f aca="false">I15/SUM(F14:F313)</f>
        <v>0.503370285777951</v>
      </c>
      <c r="J18" s="27" t="s">
        <v>224</v>
      </c>
    </row>
    <row r="19" customFormat="false" ht="15" hidden="false" customHeight="false" outlineLevel="0" collapsed="false">
      <c r="B19" s="12" t="n">
        <v>46370</v>
      </c>
      <c r="C19" s="7" t="s">
        <v>91</v>
      </c>
      <c r="D19" s="7" t="s">
        <v>197</v>
      </c>
      <c r="E19" s="7" t="s">
        <v>215</v>
      </c>
      <c r="F19" s="13" t="n">
        <v>23.5</v>
      </c>
    </row>
    <row r="20" customFormat="false" ht="15" hidden="false" customHeight="false" outlineLevel="0" collapsed="false">
      <c r="B20" s="12" t="n">
        <v>46370</v>
      </c>
      <c r="C20" s="7" t="s">
        <v>91</v>
      </c>
      <c r="D20" s="7" t="s">
        <v>198</v>
      </c>
      <c r="E20" s="7" t="s">
        <v>215</v>
      </c>
      <c r="F20" s="13" t="n">
        <v>18</v>
      </c>
    </row>
    <row r="21" customFormat="false" ht="30" hidden="false" customHeight="true" outlineLevel="0" collapsed="false">
      <c r="B21" s="12" t="n">
        <v>46370</v>
      </c>
      <c r="C21" s="7" t="s">
        <v>91</v>
      </c>
      <c r="D21" s="7" t="s">
        <v>198</v>
      </c>
      <c r="E21" s="7" t="s">
        <v>215</v>
      </c>
      <c r="F21" s="13" t="n">
        <v>15</v>
      </c>
      <c r="H21" s="44" t="s">
        <v>194</v>
      </c>
      <c r="I21" s="44" t="s">
        <v>52</v>
      </c>
      <c r="J21" s="44" t="s">
        <v>225</v>
      </c>
    </row>
    <row r="22" customFormat="false" ht="15" hidden="false" customHeight="false" outlineLevel="0" collapsed="false">
      <c r="B22" s="12" t="n">
        <v>46370</v>
      </c>
      <c r="C22" s="7" t="s">
        <v>91</v>
      </c>
      <c r="D22" s="7" t="s">
        <v>198</v>
      </c>
      <c r="E22" s="7" t="s">
        <v>215</v>
      </c>
      <c r="F22" s="13" t="n">
        <v>15</v>
      </c>
      <c r="H22" s="7" t="s">
        <v>83</v>
      </c>
      <c r="I22" s="13" t="n">
        <f aca="false">SUMIFS($F$14:$F$313,$D$14:$D$313,H22)</f>
        <v>4518</v>
      </c>
    </row>
    <row r="23" customFormat="false" ht="15" hidden="false" customHeight="false" outlineLevel="0" collapsed="false">
      <c r="B23" s="12" t="n">
        <v>46370</v>
      </c>
      <c r="C23" s="7" t="s">
        <v>91</v>
      </c>
      <c r="D23" s="7" t="s">
        <v>83</v>
      </c>
      <c r="E23" s="7" t="s">
        <v>215</v>
      </c>
      <c r="F23" s="13" t="n">
        <v>13</v>
      </c>
      <c r="H23" s="7" t="s">
        <v>196</v>
      </c>
      <c r="I23" s="13" t="n">
        <f aca="false">SUMIFS($F$14:$F$313,$D$14:$D$313,H23)</f>
        <v>1833</v>
      </c>
    </row>
    <row r="24" customFormat="false" ht="15" hidden="false" customHeight="false" outlineLevel="0" collapsed="false">
      <c r="B24" s="12" t="n">
        <v>46370</v>
      </c>
      <c r="C24" s="7" t="s">
        <v>91</v>
      </c>
      <c r="D24" s="7" t="s">
        <v>83</v>
      </c>
      <c r="E24" s="7" t="s">
        <v>226</v>
      </c>
      <c r="F24" s="13" t="n">
        <v>22</v>
      </c>
      <c r="H24" s="7" t="s">
        <v>197</v>
      </c>
      <c r="I24" s="13" t="n">
        <f aca="false">SUMIFS($F$14:$F$313,$D$14:$D$313,H24)</f>
        <v>1274.5</v>
      </c>
    </row>
    <row r="25" customFormat="false" ht="15" hidden="false" customHeight="false" outlineLevel="0" collapsed="false">
      <c r="B25" s="12" t="n">
        <v>46370</v>
      </c>
      <c r="C25" s="7" t="s">
        <v>91</v>
      </c>
      <c r="D25" s="7" t="s">
        <v>197</v>
      </c>
      <c r="E25" s="7" t="s">
        <v>215</v>
      </c>
      <c r="F25" s="13" t="n">
        <v>5.5</v>
      </c>
      <c r="H25" s="7" t="s">
        <v>198</v>
      </c>
      <c r="I25" s="13" t="n">
        <f aca="false">SUMIFS($F$14:$F$313,$D$14:$D$313,H25)</f>
        <v>495</v>
      </c>
    </row>
    <row r="26" customFormat="false" ht="15" hidden="false" customHeight="false" outlineLevel="0" collapsed="false">
      <c r="B26" s="12" t="n">
        <v>46370</v>
      </c>
      <c r="C26" s="7" t="s">
        <v>91</v>
      </c>
      <c r="D26" s="7" t="s">
        <v>197</v>
      </c>
      <c r="E26" s="7" t="s">
        <v>215</v>
      </c>
      <c r="F26" s="13" t="n">
        <v>11.5</v>
      </c>
      <c r="H26" s="7" t="s">
        <v>199</v>
      </c>
      <c r="I26" s="13" t="n">
        <f aca="false">SUMIFS($F$14:$F$313,$D$14:$D$313,H26)</f>
        <v>855</v>
      </c>
    </row>
    <row r="27" customFormat="false" ht="15" hidden="false" customHeight="false" outlineLevel="0" collapsed="false">
      <c r="B27" s="12" t="n">
        <v>46370</v>
      </c>
      <c r="C27" s="7" t="s">
        <v>91</v>
      </c>
      <c r="D27" s="7" t="s">
        <v>83</v>
      </c>
      <c r="E27" s="7" t="s">
        <v>215</v>
      </c>
      <c r="F27" s="13" t="n">
        <v>15</v>
      </c>
      <c r="H27" s="20" t="s">
        <v>227</v>
      </c>
      <c r="I27" s="56" t="n">
        <f aca="false">SUM(I22:I26)</f>
        <v>8975.5</v>
      </c>
    </row>
    <row r="28" customFormat="false" ht="15" hidden="false" customHeight="false" outlineLevel="0" collapsed="false">
      <c r="B28" s="12" t="n">
        <v>46370</v>
      </c>
      <c r="C28" s="7" t="s">
        <v>91</v>
      </c>
      <c r="D28" s="7" t="s">
        <v>83</v>
      </c>
      <c r="E28" s="7" t="s">
        <v>215</v>
      </c>
      <c r="F28" s="13" t="n">
        <v>37</v>
      </c>
      <c r="H28" s="19" t="s">
        <v>228</v>
      </c>
    </row>
    <row r="29" customFormat="false" ht="15" hidden="false" customHeight="false" outlineLevel="0" collapsed="false">
      <c r="B29" s="12" t="n">
        <v>46370</v>
      </c>
      <c r="C29" s="7" t="s">
        <v>91</v>
      </c>
      <c r="D29" s="7" t="s">
        <v>197</v>
      </c>
      <c r="E29" s="7" t="s">
        <v>215</v>
      </c>
      <c r="F29" s="13" t="n">
        <v>12</v>
      </c>
    </row>
    <row r="30" customFormat="false" ht="15" hidden="false" customHeight="false" outlineLevel="0" collapsed="false">
      <c r="B30" s="12" t="n">
        <v>46370</v>
      </c>
      <c r="C30" s="7" t="s">
        <v>91</v>
      </c>
      <c r="D30" s="7" t="s">
        <v>197</v>
      </c>
      <c r="E30" s="7" t="s">
        <v>215</v>
      </c>
      <c r="F30" s="13" t="n">
        <v>9.5</v>
      </c>
    </row>
    <row r="31" customFormat="false" ht="15" hidden="false" customHeight="false" outlineLevel="0" collapsed="false">
      <c r="B31" s="12" t="n">
        <v>46371</v>
      </c>
      <c r="C31" s="7" t="s">
        <v>92</v>
      </c>
      <c r="D31" s="7" t="s">
        <v>197</v>
      </c>
      <c r="E31" s="7" t="s">
        <v>215</v>
      </c>
      <c r="F31" s="13" t="n">
        <v>14.5</v>
      </c>
    </row>
    <row r="32" customFormat="false" ht="15" hidden="false" customHeight="false" outlineLevel="0" collapsed="false">
      <c r="B32" s="12" t="n">
        <v>46371</v>
      </c>
      <c r="C32" s="7" t="s">
        <v>92</v>
      </c>
      <c r="D32" s="7" t="s">
        <v>197</v>
      </c>
      <c r="E32" s="7" t="s">
        <v>215</v>
      </c>
      <c r="F32" s="13" t="n">
        <v>18</v>
      </c>
    </row>
    <row r="33" customFormat="false" ht="15" hidden="false" customHeight="false" outlineLevel="0" collapsed="false">
      <c r="B33" s="12" t="n">
        <v>46371</v>
      </c>
      <c r="C33" s="7" t="s">
        <v>92</v>
      </c>
      <c r="D33" s="7" t="s">
        <v>197</v>
      </c>
      <c r="E33" s="7" t="s">
        <v>215</v>
      </c>
      <c r="F33" s="13" t="n">
        <v>19</v>
      </c>
    </row>
    <row r="34" customFormat="false" ht="15" hidden="false" customHeight="false" outlineLevel="0" collapsed="false">
      <c r="B34" s="12" t="n">
        <v>46371</v>
      </c>
      <c r="C34" s="7" t="s">
        <v>92</v>
      </c>
      <c r="D34" s="7" t="s">
        <v>197</v>
      </c>
      <c r="E34" s="7" t="s">
        <v>215</v>
      </c>
      <c r="F34" s="13" t="n">
        <v>4.5</v>
      </c>
    </row>
    <row r="35" customFormat="false" ht="15" hidden="false" customHeight="false" outlineLevel="0" collapsed="false">
      <c r="B35" s="12" t="n">
        <v>46371</v>
      </c>
      <c r="C35" s="7" t="s">
        <v>92</v>
      </c>
      <c r="D35" s="7" t="s">
        <v>83</v>
      </c>
      <c r="E35" s="7" t="s">
        <v>226</v>
      </c>
      <c r="F35" s="13" t="n">
        <v>15</v>
      </c>
    </row>
    <row r="36" customFormat="false" ht="15" hidden="false" customHeight="false" outlineLevel="0" collapsed="false">
      <c r="B36" s="12" t="n">
        <v>46371</v>
      </c>
      <c r="C36" s="7" t="s">
        <v>92</v>
      </c>
      <c r="D36" s="7" t="s">
        <v>197</v>
      </c>
      <c r="E36" s="7" t="s">
        <v>215</v>
      </c>
      <c r="F36" s="13" t="n">
        <v>8</v>
      </c>
    </row>
    <row r="37" customFormat="false" ht="15" hidden="false" customHeight="false" outlineLevel="0" collapsed="false">
      <c r="B37" s="12" t="n">
        <v>46371</v>
      </c>
      <c r="C37" s="7" t="s">
        <v>92</v>
      </c>
      <c r="D37" s="7" t="s">
        <v>83</v>
      </c>
      <c r="E37" s="7" t="s">
        <v>215</v>
      </c>
      <c r="F37" s="13" t="n">
        <v>22</v>
      </c>
    </row>
    <row r="38" customFormat="false" ht="15" hidden="false" customHeight="false" outlineLevel="0" collapsed="false">
      <c r="B38" s="12" t="n">
        <v>46371</v>
      </c>
      <c r="C38" s="7" t="s">
        <v>92</v>
      </c>
      <c r="D38" s="7" t="s">
        <v>83</v>
      </c>
      <c r="E38" s="7" t="s">
        <v>215</v>
      </c>
      <c r="F38" s="13" t="n">
        <v>48</v>
      </c>
    </row>
    <row r="39" customFormat="false" ht="15" hidden="false" customHeight="false" outlineLevel="0" collapsed="false">
      <c r="B39" s="12" t="n">
        <v>46371</v>
      </c>
      <c r="C39" s="7" t="s">
        <v>92</v>
      </c>
      <c r="D39" s="7" t="s">
        <v>83</v>
      </c>
      <c r="E39" s="7" t="s">
        <v>226</v>
      </c>
      <c r="F39" s="13" t="n">
        <v>35</v>
      </c>
    </row>
    <row r="40" customFormat="false" ht="15" hidden="false" customHeight="false" outlineLevel="0" collapsed="false">
      <c r="B40" s="12" t="n">
        <v>46371</v>
      </c>
      <c r="C40" s="7" t="s">
        <v>92</v>
      </c>
      <c r="D40" s="7" t="s">
        <v>197</v>
      </c>
      <c r="E40" s="7" t="s">
        <v>215</v>
      </c>
      <c r="F40" s="13" t="n">
        <v>7.5</v>
      </c>
    </row>
    <row r="41" customFormat="false" ht="15" hidden="false" customHeight="false" outlineLevel="0" collapsed="false">
      <c r="B41" s="12" t="n">
        <v>46371</v>
      </c>
      <c r="C41" s="7" t="s">
        <v>92</v>
      </c>
      <c r="D41" s="7" t="s">
        <v>196</v>
      </c>
      <c r="E41" s="7" t="s">
        <v>215</v>
      </c>
      <c r="F41" s="13" t="n">
        <v>190</v>
      </c>
    </row>
    <row r="42" customFormat="false" ht="15" hidden="false" customHeight="false" outlineLevel="0" collapsed="false">
      <c r="B42" s="12" t="n">
        <v>46371</v>
      </c>
      <c r="C42" s="7" t="s">
        <v>92</v>
      </c>
      <c r="D42" s="7" t="s">
        <v>197</v>
      </c>
      <c r="E42" s="7" t="s">
        <v>215</v>
      </c>
      <c r="F42" s="13" t="n">
        <v>6.5</v>
      </c>
    </row>
    <row r="43" customFormat="false" ht="15" hidden="false" customHeight="false" outlineLevel="0" collapsed="false">
      <c r="B43" s="12" t="n">
        <v>46371</v>
      </c>
      <c r="C43" s="7" t="s">
        <v>92</v>
      </c>
      <c r="D43" s="7" t="s">
        <v>196</v>
      </c>
      <c r="E43" s="7" t="s">
        <v>226</v>
      </c>
      <c r="F43" s="13" t="n">
        <v>190</v>
      </c>
    </row>
    <row r="44" customFormat="false" ht="15" hidden="false" customHeight="false" outlineLevel="0" collapsed="false">
      <c r="B44" s="12" t="n">
        <v>46371</v>
      </c>
      <c r="C44" s="7" t="s">
        <v>92</v>
      </c>
      <c r="D44" s="7" t="s">
        <v>197</v>
      </c>
      <c r="E44" s="7" t="s">
        <v>215</v>
      </c>
      <c r="F44" s="13" t="n">
        <v>14</v>
      </c>
    </row>
    <row r="45" customFormat="false" ht="15" hidden="false" customHeight="false" outlineLevel="0" collapsed="false">
      <c r="B45" s="12" t="n">
        <v>46371</v>
      </c>
      <c r="C45" s="7" t="s">
        <v>92</v>
      </c>
      <c r="D45" s="7" t="s">
        <v>197</v>
      </c>
      <c r="E45" s="7" t="s">
        <v>215</v>
      </c>
      <c r="F45" s="13" t="n">
        <v>9</v>
      </c>
    </row>
    <row r="46" customFormat="false" ht="15" hidden="false" customHeight="false" outlineLevel="0" collapsed="false">
      <c r="B46" s="12" t="n">
        <v>46371</v>
      </c>
      <c r="C46" s="7" t="s">
        <v>92</v>
      </c>
      <c r="D46" s="7" t="s">
        <v>197</v>
      </c>
      <c r="E46" s="7" t="s">
        <v>215</v>
      </c>
      <c r="F46" s="13" t="n">
        <v>19</v>
      </c>
    </row>
    <row r="47" customFormat="false" ht="15" hidden="false" customHeight="false" outlineLevel="0" collapsed="false">
      <c r="B47" s="12" t="n">
        <v>46371</v>
      </c>
      <c r="C47" s="7" t="s">
        <v>92</v>
      </c>
      <c r="D47" s="7" t="s">
        <v>198</v>
      </c>
      <c r="E47" s="7" t="s">
        <v>215</v>
      </c>
      <c r="F47" s="13" t="n">
        <v>12</v>
      </c>
    </row>
    <row r="48" customFormat="false" ht="15" hidden="false" customHeight="false" outlineLevel="0" collapsed="false">
      <c r="B48" s="12" t="n">
        <v>46372</v>
      </c>
      <c r="C48" s="7" t="s">
        <v>66</v>
      </c>
      <c r="D48" s="7" t="s">
        <v>83</v>
      </c>
      <c r="E48" s="7" t="s">
        <v>215</v>
      </c>
      <c r="F48" s="13" t="n">
        <v>57</v>
      </c>
    </row>
    <row r="49" customFormat="false" ht="15" hidden="false" customHeight="false" outlineLevel="0" collapsed="false">
      <c r="B49" s="12" t="n">
        <v>46372</v>
      </c>
      <c r="C49" s="7" t="s">
        <v>66</v>
      </c>
      <c r="D49" s="7" t="s">
        <v>83</v>
      </c>
      <c r="E49" s="7" t="s">
        <v>226</v>
      </c>
      <c r="F49" s="13" t="n">
        <v>11</v>
      </c>
    </row>
    <row r="50" customFormat="false" ht="15" hidden="false" customHeight="false" outlineLevel="0" collapsed="false">
      <c r="B50" s="12" t="n">
        <v>46372</v>
      </c>
      <c r="C50" s="7" t="s">
        <v>66</v>
      </c>
      <c r="D50" s="7" t="s">
        <v>83</v>
      </c>
      <c r="E50" s="7" t="s">
        <v>215</v>
      </c>
      <c r="F50" s="13" t="n">
        <v>11</v>
      </c>
    </row>
    <row r="51" customFormat="false" ht="15" hidden="false" customHeight="false" outlineLevel="0" collapsed="false">
      <c r="B51" s="12" t="n">
        <v>46372</v>
      </c>
      <c r="C51" s="7" t="s">
        <v>66</v>
      </c>
      <c r="D51" s="7" t="s">
        <v>197</v>
      </c>
      <c r="E51" s="7" t="s">
        <v>215</v>
      </c>
      <c r="F51" s="13" t="n">
        <v>11.5</v>
      </c>
    </row>
    <row r="52" customFormat="false" ht="15" hidden="false" customHeight="false" outlineLevel="0" collapsed="false">
      <c r="B52" s="12" t="n">
        <v>46372</v>
      </c>
      <c r="C52" s="7" t="s">
        <v>66</v>
      </c>
      <c r="D52" s="7" t="s">
        <v>197</v>
      </c>
      <c r="E52" s="7" t="s">
        <v>215</v>
      </c>
      <c r="F52" s="13" t="n">
        <v>3.5</v>
      </c>
    </row>
    <row r="53" customFormat="false" ht="15" hidden="false" customHeight="false" outlineLevel="0" collapsed="false">
      <c r="B53" s="12" t="n">
        <v>46372</v>
      </c>
      <c r="C53" s="7" t="s">
        <v>66</v>
      </c>
      <c r="D53" s="7" t="s">
        <v>83</v>
      </c>
      <c r="E53" s="7" t="s">
        <v>226</v>
      </c>
      <c r="F53" s="13" t="n">
        <v>59</v>
      </c>
    </row>
    <row r="54" customFormat="false" ht="15" hidden="false" customHeight="false" outlineLevel="0" collapsed="false">
      <c r="B54" s="12" t="n">
        <v>46372</v>
      </c>
      <c r="C54" s="7" t="s">
        <v>66</v>
      </c>
      <c r="D54" s="7" t="s">
        <v>83</v>
      </c>
      <c r="E54" s="7" t="s">
        <v>226</v>
      </c>
      <c r="F54" s="13" t="n">
        <v>55</v>
      </c>
    </row>
    <row r="55" customFormat="false" ht="15" hidden="false" customHeight="false" outlineLevel="0" collapsed="false">
      <c r="B55" s="12" t="n">
        <v>46372</v>
      </c>
      <c r="C55" s="7" t="s">
        <v>66</v>
      </c>
      <c r="D55" s="7" t="s">
        <v>198</v>
      </c>
      <c r="E55" s="7" t="s">
        <v>215</v>
      </c>
      <c r="F55" s="13" t="n">
        <v>2</v>
      </c>
    </row>
    <row r="56" customFormat="false" ht="15" hidden="false" customHeight="false" outlineLevel="0" collapsed="false">
      <c r="B56" s="12" t="n">
        <v>46372</v>
      </c>
      <c r="C56" s="7" t="s">
        <v>66</v>
      </c>
      <c r="D56" s="7" t="s">
        <v>198</v>
      </c>
      <c r="E56" s="7" t="s">
        <v>215</v>
      </c>
      <c r="F56" s="13" t="n">
        <v>15</v>
      </c>
    </row>
    <row r="57" customFormat="false" ht="15" hidden="false" customHeight="false" outlineLevel="0" collapsed="false">
      <c r="B57" s="12" t="n">
        <v>46372</v>
      </c>
      <c r="C57" s="7" t="s">
        <v>66</v>
      </c>
      <c r="D57" s="7" t="s">
        <v>198</v>
      </c>
      <c r="E57" s="7" t="s">
        <v>215</v>
      </c>
      <c r="F57" s="13" t="n">
        <v>25</v>
      </c>
    </row>
    <row r="58" customFormat="false" ht="15" hidden="false" customHeight="false" outlineLevel="0" collapsed="false">
      <c r="B58" s="12" t="n">
        <v>46372</v>
      </c>
      <c r="C58" s="7" t="s">
        <v>66</v>
      </c>
      <c r="D58" s="7" t="s">
        <v>83</v>
      </c>
      <c r="E58" s="7" t="s">
        <v>226</v>
      </c>
      <c r="F58" s="13" t="n">
        <v>24</v>
      </c>
    </row>
    <row r="59" customFormat="false" ht="15" hidden="false" customHeight="false" outlineLevel="0" collapsed="false">
      <c r="B59" s="12" t="n">
        <v>46372</v>
      </c>
      <c r="C59" s="7" t="s">
        <v>66</v>
      </c>
      <c r="D59" s="7" t="s">
        <v>199</v>
      </c>
      <c r="E59" s="7" t="s">
        <v>215</v>
      </c>
      <c r="F59" s="13" t="n">
        <v>95</v>
      </c>
    </row>
    <row r="60" customFormat="false" ht="15" hidden="false" customHeight="false" outlineLevel="0" collapsed="false">
      <c r="B60" s="12" t="n">
        <v>46372</v>
      </c>
      <c r="C60" s="7" t="s">
        <v>66</v>
      </c>
      <c r="D60" s="7" t="s">
        <v>198</v>
      </c>
      <c r="E60" s="7" t="s">
        <v>215</v>
      </c>
      <c r="F60" s="13" t="n">
        <v>15</v>
      </c>
    </row>
    <row r="61" customFormat="false" ht="15" hidden="false" customHeight="false" outlineLevel="0" collapsed="false">
      <c r="B61" s="12" t="n">
        <v>46372</v>
      </c>
      <c r="C61" s="7" t="s">
        <v>66</v>
      </c>
      <c r="D61" s="7" t="s">
        <v>197</v>
      </c>
      <c r="E61" s="7" t="s">
        <v>215</v>
      </c>
      <c r="F61" s="13" t="n">
        <v>19.5</v>
      </c>
    </row>
    <row r="62" customFormat="false" ht="15" hidden="false" customHeight="false" outlineLevel="0" collapsed="false">
      <c r="B62" s="12" t="n">
        <v>46372</v>
      </c>
      <c r="C62" s="7" t="s">
        <v>66</v>
      </c>
      <c r="D62" s="7" t="s">
        <v>83</v>
      </c>
      <c r="E62" s="7" t="s">
        <v>215</v>
      </c>
      <c r="F62" s="13" t="n">
        <v>22</v>
      </c>
    </row>
    <row r="63" customFormat="false" ht="15" hidden="false" customHeight="false" outlineLevel="0" collapsed="false">
      <c r="B63" s="12" t="n">
        <v>46372</v>
      </c>
      <c r="C63" s="7" t="s">
        <v>66</v>
      </c>
      <c r="D63" s="7" t="s">
        <v>83</v>
      </c>
      <c r="E63" s="7" t="s">
        <v>215</v>
      </c>
      <c r="F63" s="13" t="n">
        <v>35</v>
      </c>
    </row>
    <row r="64" customFormat="false" ht="15" hidden="false" customHeight="false" outlineLevel="0" collapsed="false">
      <c r="B64" s="12" t="n">
        <v>46372</v>
      </c>
      <c r="C64" s="7" t="s">
        <v>66</v>
      </c>
      <c r="D64" s="7" t="s">
        <v>198</v>
      </c>
      <c r="E64" s="7" t="s">
        <v>215</v>
      </c>
      <c r="F64" s="13" t="n">
        <v>18</v>
      </c>
    </row>
    <row r="65" customFormat="false" ht="15" hidden="false" customHeight="false" outlineLevel="0" collapsed="false">
      <c r="B65" s="12" t="n">
        <v>46372</v>
      </c>
      <c r="C65" s="7" t="s">
        <v>66</v>
      </c>
      <c r="D65" s="7" t="s">
        <v>199</v>
      </c>
      <c r="E65" s="7" t="s">
        <v>215</v>
      </c>
      <c r="F65" s="13" t="n">
        <v>95</v>
      </c>
    </row>
    <row r="66" customFormat="false" ht="15" hidden="false" customHeight="false" outlineLevel="0" collapsed="false">
      <c r="B66" s="12" t="n">
        <v>46372</v>
      </c>
      <c r="C66" s="7" t="s">
        <v>66</v>
      </c>
      <c r="D66" s="7" t="s">
        <v>197</v>
      </c>
      <c r="E66" s="7" t="s">
        <v>215</v>
      </c>
      <c r="F66" s="13" t="n">
        <v>12.5</v>
      </c>
    </row>
    <row r="67" customFormat="false" ht="15" hidden="false" customHeight="false" outlineLevel="0" collapsed="false">
      <c r="B67" s="12" t="n">
        <v>46372</v>
      </c>
      <c r="C67" s="7" t="s">
        <v>66</v>
      </c>
      <c r="D67" s="7" t="s">
        <v>83</v>
      </c>
      <c r="E67" s="7" t="s">
        <v>215</v>
      </c>
      <c r="F67" s="13" t="n">
        <v>22</v>
      </c>
    </row>
    <row r="68" customFormat="false" ht="15" hidden="false" customHeight="false" outlineLevel="0" collapsed="false">
      <c r="B68" s="12" t="n">
        <v>46372</v>
      </c>
      <c r="C68" s="7" t="s">
        <v>66</v>
      </c>
      <c r="D68" s="7" t="s">
        <v>83</v>
      </c>
      <c r="E68" s="7" t="s">
        <v>215</v>
      </c>
      <c r="F68" s="13" t="n">
        <v>44</v>
      </c>
    </row>
    <row r="69" customFormat="false" ht="15" hidden="false" customHeight="false" outlineLevel="0" collapsed="false">
      <c r="B69" s="12" t="n">
        <v>46372</v>
      </c>
      <c r="C69" s="7" t="s">
        <v>66</v>
      </c>
      <c r="D69" s="7" t="s">
        <v>198</v>
      </c>
      <c r="E69" s="7" t="s">
        <v>215</v>
      </c>
      <c r="F69" s="13" t="n">
        <v>12</v>
      </c>
    </row>
    <row r="70" customFormat="false" ht="15" hidden="false" customHeight="false" outlineLevel="0" collapsed="false">
      <c r="B70" s="12" t="n">
        <v>46372</v>
      </c>
      <c r="C70" s="7" t="s">
        <v>66</v>
      </c>
      <c r="D70" s="7" t="s">
        <v>197</v>
      </c>
      <c r="E70" s="7" t="s">
        <v>215</v>
      </c>
      <c r="F70" s="13" t="n">
        <v>19.5</v>
      </c>
    </row>
    <row r="71" customFormat="false" ht="15" hidden="false" customHeight="false" outlineLevel="0" collapsed="false">
      <c r="B71" s="12" t="n">
        <v>46372</v>
      </c>
      <c r="C71" s="7" t="s">
        <v>66</v>
      </c>
      <c r="D71" s="7" t="s">
        <v>83</v>
      </c>
      <c r="E71" s="7" t="s">
        <v>226</v>
      </c>
      <c r="F71" s="13" t="n">
        <v>55</v>
      </c>
    </row>
    <row r="72" customFormat="false" ht="15" hidden="false" customHeight="false" outlineLevel="0" collapsed="false">
      <c r="B72" s="12" t="n">
        <v>46372</v>
      </c>
      <c r="C72" s="7" t="s">
        <v>66</v>
      </c>
      <c r="D72" s="7" t="s">
        <v>197</v>
      </c>
      <c r="E72" s="7" t="s">
        <v>215</v>
      </c>
      <c r="F72" s="13" t="n">
        <v>4</v>
      </c>
    </row>
    <row r="73" customFormat="false" ht="15" hidden="false" customHeight="false" outlineLevel="0" collapsed="false">
      <c r="B73" s="12" t="n">
        <v>46372</v>
      </c>
      <c r="C73" s="7" t="s">
        <v>66</v>
      </c>
      <c r="D73" s="7" t="s">
        <v>198</v>
      </c>
      <c r="E73" s="7" t="s">
        <v>215</v>
      </c>
      <c r="F73" s="13" t="n">
        <v>4</v>
      </c>
    </row>
    <row r="74" customFormat="false" ht="15" hidden="false" customHeight="false" outlineLevel="0" collapsed="false">
      <c r="B74" s="12" t="n">
        <v>46372</v>
      </c>
      <c r="C74" s="7" t="s">
        <v>66</v>
      </c>
      <c r="D74" s="7" t="s">
        <v>198</v>
      </c>
      <c r="E74" s="7" t="s">
        <v>215</v>
      </c>
      <c r="F74" s="13" t="n">
        <v>12</v>
      </c>
    </row>
    <row r="75" customFormat="false" ht="15" hidden="false" customHeight="false" outlineLevel="0" collapsed="false">
      <c r="B75" s="12" t="n">
        <v>46372</v>
      </c>
      <c r="C75" s="7" t="s">
        <v>66</v>
      </c>
      <c r="D75" s="7" t="s">
        <v>198</v>
      </c>
      <c r="E75" s="7" t="s">
        <v>215</v>
      </c>
      <c r="F75" s="13" t="n">
        <v>2</v>
      </c>
    </row>
    <row r="76" customFormat="false" ht="15" hidden="false" customHeight="false" outlineLevel="0" collapsed="false">
      <c r="B76" s="12" t="n">
        <v>46372</v>
      </c>
      <c r="C76" s="7" t="s">
        <v>66</v>
      </c>
      <c r="D76" s="7" t="s">
        <v>83</v>
      </c>
      <c r="E76" s="7" t="s">
        <v>215</v>
      </c>
      <c r="F76" s="13" t="n">
        <v>22</v>
      </c>
    </row>
    <row r="77" customFormat="false" ht="15" hidden="false" customHeight="false" outlineLevel="0" collapsed="false">
      <c r="B77" s="12" t="n">
        <v>46372</v>
      </c>
      <c r="C77" s="7" t="s">
        <v>66</v>
      </c>
      <c r="D77" s="7" t="s">
        <v>83</v>
      </c>
      <c r="E77" s="7" t="s">
        <v>226</v>
      </c>
      <c r="F77" s="13" t="n">
        <v>46</v>
      </c>
    </row>
    <row r="78" customFormat="false" ht="15" hidden="false" customHeight="false" outlineLevel="0" collapsed="false">
      <c r="B78" s="12" t="n">
        <v>46372</v>
      </c>
      <c r="C78" s="7" t="s">
        <v>66</v>
      </c>
      <c r="D78" s="7" t="s">
        <v>197</v>
      </c>
      <c r="E78" s="7" t="s">
        <v>215</v>
      </c>
      <c r="F78" s="13" t="n">
        <v>6.5</v>
      </c>
    </row>
    <row r="79" customFormat="false" ht="15" hidden="false" customHeight="false" outlineLevel="0" collapsed="false">
      <c r="B79" s="12" t="n">
        <v>46372</v>
      </c>
      <c r="C79" s="7" t="s">
        <v>66</v>
      </c>
      <c r="D79" s="7" t="s">
        <v>197</v>
      </c>
      <c r="E79" s="7" t="s">
        <v>215</v>
      </c>
      <c r="F79" s="13" t="n">
        <v>7.5</v>
      </c>
    </row>
    <row r="80" customFormat="false" ht="15" hidden="false" customHeight="false" outlineLevel="0" collapsed="false">
      <c r="B80" s="12" t="n">
        <v>46372</v>
      </c>
      <c r="C80" s="7" t="s">
        <v>66</v>
      </c>
      <c r="D80" s="7" t="s">
        <v>83</v>
      </c>
      <c r="E80" s="7" t="s">
        <v>215</v>
      </c>
      <c r="F80" s="13" t="n">
        <v>44</v>
      </c>
    </row>
    <row r="81" customFormat="false" ht="15" hidden="false" customHeight="false" outlineLevel="0" collapsed="false">
      <c r="B81" s="12" t="n">
        <v>46372</v>
      </c>
      <c r="C81" s="7" t="s">
        <v>66</v>
      </c>
      <c r="D81" s="7" t="s">
        <v>83</v>
      </c>
      <c r="E81" s="7" t="s">
        <v>215</v>
      </c>
      <c r="F81" s="13" t="n">
        <v>26</v>
      </c>
    </row>
    <row r="82" customFormat="false" ht="15" hidden="false" customHeight="false" outlineLevel="0" collapsed="false">
      <c r="B82" s="12" t="n">
        <v>46372</v>
      </c>
      <c r="C82" s="7" t="s">
        <v>66</v>
      </c>
      <c r="D82" s="7" t="s">
        <v>83</v>
      </c>
      <c r="E82" s="7" t="s">
        <v>215</v>
      </c>
      <c r="F82" s="13" t="n">
        <v>24</v>
      </c>
    </row>
    <row r="83" customFormat="false" ht="15" hidden="false" customHeight="false" outlineLevel="0" collapsed="false">
      <c r="B83" s="12" t="n">
        <v>46372</v>
      </c>
      <c r="C83" s="7" t="s">
        <v>66</v>
      </c>
      <c r="D83" s="7" t="s">
        <v>197</v>
      </c>
      <c r="E83" s="7" t="s">
        <v>215</v>
      </c>
      <c r="F83" s="13" t="n">
        <v>4</v>
      </c>
    </row>
    <row r="84" customFormat="false" ht="15" hidden="false" customHeight="false" outlineLevel="0" collapsed="false">
      <c r="B84" s="12" t="n">
        <v>46372</v>
      </c>
      <c r="C84" s="7" t="s">
        <v>66</v>
      </c>
      <c r="D84" s="7" t="s">
        <v>199</v>
      </c>
      <c r="E84" s="7" t="s">
        <v>215</v>
      </c>
      <c r="F84" s="13" t="n">
        <v>95</v>
      </c>
    </row>
    <row r="85" customFormat="false" ht="15" hidden="false" customHeight="false" outlineLevel="0" collapsed="false">
      <c r="B85" s="12" t="n">
        <v>46372</v>
      </c>
      <c r="C85" s="7" t="s">
        <v>66</v>
      </c>
      <c r="D85" s="7" t="s">
        <v>197</v>
      </c>
      <c r="E85" s="7" t="s">
        <v>215</v>
      </c>
      <c r="F85" s="13" t="n">
        <v>4</v>
      </c>
    </row>
    <row r="86" customFormat="false" ht="15" hidden="false" customHeight="false" outlineLevel="0" collapsed="false">
      <c r="B86" s="12" t="n">
        <v>46372</v>
      </c>
      <c r="C86" s="7" t="s">
        <v>66</v>
      </c>
      <c r="D86" s="7" t="s">
        <v>197</v>
      </c>
      <c r="E86" s="7" t="s">
        <v>215</v>
      </c>
      <c r="F86" s="13" t="n">
        <v>22</v>
      </c>
    </row>
    <row r="87" customFormat="false" ht="15" hidden="false" customHeight="false" outlineLevel="0" collapsed="false">
      <c r="B87" s="12" t="n">
        <v>46372</v>
      </c>
      <c r="C87" s="7" t="s">
        <v>66</v>
      </c>
      <c r="D87" s="7" t="s">
        <v>196</v>
      </c>
      <c r="E87" s="7" t="s">
        <v>215</v>
      </c>
      <c r="F87" s="13" t="n">
        <v>228</v>
      </c>
    </row>
    <row r="88" customFormat="false" ht="15" hidden="false" customHeight="false" outlineLevel="0" collapsed="false">
      <c r="B88" s="12" t="n">
        <v>46372</v>
      </c>
      <c r="C88" s="7" t="s">
        <v>66</v>
      </c>
      <c r="D88" s="7" t="s">
        <v>83</v>
      </c>
      <c r="E88" s="7" t="s">
        <v>226</v>
      </c>
      <c r="F88" s="13" t="n">
        <v>37</v>
      </c>
    </row>
    <row r="89" customFormat="false" ht="15" hidden="false" customHeight="false" outlineLevel="0" collapsed="false">
      <c r="B89" s="12" t="n">
        <v>46372</v>
      </c>
      <c r="C89" s="7" t="s">
        <v>66</v>
      </c>
      <c r="D89" s="7" t="s">
        <v>83</v>
      </c>
      <c r="E89" s="7" t="s">
        <v>215</v>
      </c>
      <c r="F89" s="13" t="n">
        <v>22</v>
      </c>
    </row>
    <row r="90" customFormat="false" ht="15" hidden="false" customHeight="false" outlineLevel="0" collapsed="false">
      <c r="B90" s="12" t="n">
        <v>46372</v>
      </c>
      <c r="C90" s="7" t="s">
        <v>66</v>
      </c>
      <c r="D90" s="7" t="s">
        <v>83</v>
      </c>
      <c r="E90" s="7" t="s">
        <v>215</v>
      </c>
      <c r="F90" s="13" t="n">
        <v>33</v>
      </c>
    </row>
    <row r="91" customFormat="false" ht="15" hidden="false" customHeight="false" outlineLevel="0" collapsed="false">
      <c r="B91" s="12" t="n">
        <v>46372</v>
      </c>
      <c r="C91" s="7" t="s">
        <v>66</v>
      </c>
      <c r="D91" s="7" t="s">
        <v>83</v>
      </c>
      <c r="E91" s="7" t="s">
        <v>215</v>
      </c>
      <c r="F91" s="13" t="n">
        <v>33</v>
      </c>
    </row>
    <row r="92" customFormat="false" ht="15" hidden="false" customHeight="false" outlineLevel="0" collapsed="false">
      <c r="B92" s="12" t="n">
        <v>46372</v>
      </c>
      <c r="C92" s="7" t="s">
        <v>66</v>
      </c>
      <c r="D92" s="7" t="s">
        <v>83</v>
      </c>
      <c r="E92" s="7" t="s">
        <v>226</v>
      </c>
      <c r="F92" s="13" t="n">
        <v>59</v>
      </c>
    </row>
    <row r="93" customFormat="false" ht="15" hidden="false" customHeight="false" outlineLevel="0" collapsed="false">
      <c r="B93" s="12" t="n">
        <v>46372</v>
      </c>
      <c r="C93" s="7" t="s">
        <v>66</v>
      </c>
      <c r="D93" s="7" t="s">
        <v>197</v>
      </c>
      <c r="E93" s="7" t="s">
        <v>215</v>
      </c>
      <c r="F93" s="13" t="n">
        <v>5</v>
      </c>
    </row>
    <row r="94" customFormat="false" ht="15" hidden="false" customHeight="false" outlineLevel="0" collapsed="false">
      <c r="B94" s="12" t="n">
        <v>46372</v>
      </c>
      <c r="C94" s="7" t="s">
        <v>66</v>
      </c>
      <c r="D94" s="7" t="s">
        <v>83</v>
      </c>
      <c r="E94" s="7" t="s">
        <v>215</v>
      </c>
      <c r="F94" s="13" t="n">
        <v>22</v>
      </c>
    </row>
    <row r="95" customFormat="false" ht="15" hidden="false" customHeight="false" outlineLevel="0" collapsed="false">
      <c r="B95" s="12" t="n">
        <v>46372</v>
      </c>
      <c r="C95" s="7" t="s">
        <v>66</v>
      </c>
      <c r="D95" s="7" t="s">
        <v>197</v>
      </c>
      <c r="E95" s="7" t="s">
        <v>215</v>
      </c>
      <c r="F95" s="13" t="n">
        <v>17</v>
      </c>
    </row>
    <row r="96" customFormat="false" ht="15" hidden="false" customHeight="false" outlineLevel="0" collapsed="false">
      <c r="B96" s="12" t="n">
        <v>46372</v>
      </c>
      <c r="C96" s="7" t="s">
        <v>66</v>
      </c>
      <c r="D96" s="7" t="s">
        <v>197</v>
      </c>
      <c r="E96" s="7" t="s">
        <v>215</v>
      </c>
      <c r="F96" s="13" t="n">
        <v>7</v>
      </c>
    </row>
    <row r="97" customFormat="false" ht="15" hidden="false" customHeight="false" outlineLevel="0" collapsed="false">
      <c r="B97" s="12" t="n">
        <v>46372</v>
      </c>
      <c r="C97" s="7" t="s">
        <v>66</v>
      </c>
      <c r="D97" s="7" t="s">
        <v>197</v>
      </c>
      <c r="E97" s="7" t="s">
        <v>215</v>
      </c>
      <c r="F97" s="13" t="n">
        <v>8.5</v>
      </c>
    </row>
    <row r="98" customFormat="false" ht="15" hidden="false" customHeight="false" outlineLevel="0" collapsed="false">
      <c r="B98" s="12" t="n">
        <v>46372</v>
      </c>
      <c r="C98" s="7" t="s">
        <v>66</v>
      </c>
      <c r="D98" s="7" t="s">
        <v>83</v>
      </c>
      <c r="E98" s="7" t="s">
        <v>215</v>
      </c>
      <c r="F98" s="13" t="n">
        <v>57</v>
      </c>
    </row>
    <row r="99" customFormat="false" ht="15" hidden="false" customHeight="false" outlineLevel="0" collapsed="false">
      <c r="B99" s="12" t="n">
        <v>46372</v>
      </c>
      <c r="C99" s="7" t="s">
        <v>66</v>
      </c>
      <c r="D99" s="7" t="s">
        <v>83</v>
      </c>
      <c r="E99" s="7" t="s">
        <v>215</v>
      </c>
      <c r="F99" s="13" t="n">
        <v>11</v>
      </c>
    </row>
    <row r="100" customFormat="false" ht="15" hidden="false" customHeight="false" outlineLevel="0" collapsed="false">
      <c r="B100" s="12" t="n">
        <v>46372</v>
      </c>
      <c r="C100" s="7" t="s">
        <v>66</v>
      </c>
      <c r="D100" s="7" t="s">
        <v>83</v>
      </c>
      <c r="E100" s="7" t="s">
        <v>215</v>
      </c>
      <c r="F100" s="13" t="n">
        <v>13</v>
      </c>
    </row>
    <row r="101" customFormat="false" ht="15" hidden="false" customHeight="false" outlineLevel="0" collapsed="false">
      <c r="B101" s="12" t="n">
        <v>46372</v>
      </c>
      <c r="C101" s="7" t="s">
        <v>66</v>
      </c>
      <c r="D101" s="7" t="s">
        <v>197</v>
      </c>
      <c r="E101" s="7" t="s">
        <v>215</v>
      </c>
      <c r="F101" s="13" t="n">
        <v>12</v>
      </c>
    </row>
    <row r="102" customFormat="false" ht="15" hidden="false" customHeight="false" outlineLevel="0" collapsed="false">
      <c r="B102" s="12" t="n">
        <v>46372</v>
      </c>
      <c r="C102" s="7" t="s">
        <v>66</v>
      </c>
      <c r="D102" s="7" t="s">
        <v>83</v>
      </c>
      <c r="E102" s="7" t="s">
        <v>215</v>
      </c>
      <c r="F102" s="13" t="n">
        <v>11</v>
      </c>
    </row>
    <row r="103" customFormat="false" ht="15" hidden="false" customHeight="false" outlineLevel="0" collapsed="false">
      <c r="B103" s="12" t="n">
        <v>46372</v>
      </c>
      <c r="C103" s="7" t="s">
        <v>66</v>
      </c>
      <c r="D103" s="7" t="s">
        <v>83</v>
      </c>
      <c r="E103" s="7" t="s">
        <v>215</v>
      </c>
      <c r="F103" s="13" t="n">
        <v>24</v>
      </c>
    </row>
    <row r="104" customFormat="false" ht="15" hidden="false" customHeight="false" outlineLevel="0" collapsed="false">
      <c r="B104" s="12" t="n">
        <v>46372</v>
      </c>
      <c r="C104" s="7" t="s">
        <v>66</v>
      </c>
      <c r="D104" s="7" t="s">
        <v>83</v>
      </c>
      <c r="E104" s="7" t="s">
        <v>226</v>
      </c>
      <c r="F104" s="13" t="n">
        <v>22</v>
      </c>
    </row>
    <row r="105" customFormat="false" ht="15" hidden="false" customHeight="false" outlineLevel="0" collapsed="false">
      <c r="B105" s="12" t="n">
        <v>46372</v>
      </c>
      <c r="C105" s="7" t="s">
        <v>66</v>
      </c>
      <c r="D105" s="7" t="s">
        <v>199</v>
      </c>
      <c r="E105" s="7" t="s">
        <v>215</v>
      </c>
      <c r="F105" s="13" t="n">
        <v>95</v>
      </c>
    </row>
    <row r="106" customFormat="false" ht="15" hidden="false" customHeight="false" outlineLevel="0" collapsed="false">
      <c r="B106" s="12" t="n">
        <v>46372</v>
      </c>
      <c r="C106" s="7" t="s">
        <v>66</v>
      </c>
      <c r="D106" s="7" t="s">
        <v>197</v>
      </c>
      <c r="E106" s="7" t="s">
        <v>215</v>
      </c>
      <c r="F106" s="13" t="n">
        <v>15.5</v>
      </c>
    </row>
    <row r="107" customFormat="false" ht="15" hidden="false" customHeight="false" outlineLevel="0" collapsed="false">
      <c r="B107" s="12" t="n">
        <v>46372</v>
      </c>
      <c r="C107" s="7" t="s">
        <v>66</v>
      </c>
      <c r="D107" s="7" t="s">
        <v>83</v>
      </c>
      <c r="E107" s="7" t="s">
        <v>215</v>
      </c>
      <c r="F107" s="13" t="n">
        <v>22</v>
      </c>
    </row>
    <row r="108" customFormat="false" ht="15" hidden="false" customHeight="false" outlineLevel="0" collapsed="false">
      <c r="B108" s="12" t="n">
        <v>46372</v>
      </c>
      <c r="C108" s="7" t="s">
        <v>66</v>
      </c>
      <c r="D108" s="7" t="s">
        <v>198</v>
      </c>
      <c r="E108" s="7" t="s">
        <v>215</v>
      </c>
      <c r="F108" s="13" t="n">
        <v>4</v>
      </c>
    </row>
    <row r="109" customFormat="false" ht="15" hidden="false" customHeight="false" outlineLevel="0" collapsed="false">
      <c r="B109" s="12" t="n">
        <v>46372</v>
      </c>
      <c r="C109" s="7" t="s">
        <v>66</v>
      </c>
      <c r="D109" s="7" t="s">
        <v>199</v>
      </c>
      <c r="E109" s="7" t="s">
        <v>226</v>
      </c>
      <c r="F109" s="13" t="n">
        <v>95</v>
      </c>
    </row>
    <row r="110" customFormat="false" ht="15" hidden="false" customHeight="false" outlineLevel="0" collapsed="false">
      <c r="B110" s="12" t="n">
        <v>46372</v>
      </c>
      <c r="C110" s="7" t="s">
        <v>66</v>
      </c>
      <c r="D110" s="7" t="s">
        <v>198</v>
      </c>
      <c r="E110" s="7" t="s">
        <v>215</v>
      </c>
      <c r="F110" s="13" t="n">
        <v>15</v>
      </c>
    </row>
    <row r="111" customFormat="false" ht="15" hidden="false" customHeight="false" outlineLevel="0" collapsed="false">
      <c r="B111" s="12" t="n">
        <v>46373</v>
      </c>
      <c r="C111" s="7" t="s">
        <v>95</v>
      </c>
      <c r="D111" s="7" t="s">
        <v>197</v>
      </c>
      <c r="E111" s="7" t="s">
        <v>215</v>
      </c>
      <c r="F111" s="13" t="n">
        <v>16</v>
      </c>
    </row>
    <row r="112" customFormat="false" ht="15" hidden="false" customHeight="false" outlineLevel="0" collapsed="false">
      <c r="B112" s="12" t="n">
        <v>46373</v>
      </c>
      <c r="C112" s="7" t="s">
        <v>95</v>
      </c>
      <c r="D112" s="7" t="s">
        <v>198</v>
      </c>
      <c r="E112" s="7" t="s">
        <v>215</v>
      </c>
      <c r="F112" s="13" t="n">
        <v>6</v>
      </c>
    </row>
    <row r="113" customFormat="false" ht="15" hidden="false" customHeight="false" outlineLevel="0" collapsed="false">
      <c r="B113" s="12" t="n">
        <v>46373</v>
      </c>
      <c r="C113" s="7" t="s">
        <v>95</v>
      </c>
      <c r="D113" s="7" t="s">
        <v>198</v>
      </c>
      <c r="E113" s="7" t="s">
        <v>215</v>
      </c>
      <c r="F113" s="13" t="n">
        <v>6</v>
      </c>
    </row>
    <row r="114" customFormat="false" ht="15" hidden="false" customHeight="false" outlineLevel="0" collapsed="false">
      <c r="B114" s="12" t="n">
        <v>46373</v>
      </c>
      <c r="C114" s="7" t="s">
        <v>95</v>
      </c>
      <c r="D114" s="7" t="s">
        <v>83</v>
      </c>
      <c r="E114" s="7" t="s">
        <v>215</v>
      </c>
      <c r="F114" s="13" t="n">
        <v>55</v>
      </c>
    </row>
    <row r="115" customFormat="false" ht="15" hidden="false" customHeight="false" outlineLevel="0" collapsed="false">
      <c r="B115" s="12" t="n">
        <v>46373</v>
      </c>
      <c r="C115" s="7" t="s">
        <v>95</v>
      </c>
      <c r="D115" s="7" t="s">
        <v>83</v>
      </c>
      <c r="E115" s="7" t="s">
        <v>215</v>
      </c>
      <c r="F115" s="13" t="n">
        <v>11</v>
      </c>
    </row>
    <row r="116" customFormat="false" ht="15" hidden="false" customHeight="false" outlineLevel="0" collapsed="false">
      <c r="B116" s="12" t="n">
        <v>46373</v>
      </c>
      <c r="C116" s="7" t="s">
        <v>95</v>
      </c>
      <c r="D116" s="7" t="s">
        <v>83</v>
      </c>
      <c r="E116" s="7" t="s">
        <v>226</v>
      </c>
      <c r="F116" s="13" t="n">
        <v>33</v>
      </c>
    </row>
    <row r="117" customFormat="false" ht="15" hidden="false" customHeight="false" outlineLevel="0" collapsed="false">
      <c r="B117" s="12" t="n">
        <v>46373</v>
      </c>
      <c r="C117" s="7" t="s">
        <v>95</v>
      </c>
      <c r="D117" s="7" t="s">
        <v>197</v>
      </c>
      <c r="E117" s="7" t="s">
        <v>215</v>
      </c>
      <c r="F117" s="13" t="n">
        <v>17</v>
      </c>
    </row>
    <row r="118" customFormat="false" ht="15" hidden="false" customHeight="false" outlineLevel="0" collapsed="false">
      <c r="B118" s="12" t="n">
        <v>46373</v>
      </c>
      <c r="C118" s="7" t="s">
        <v>95</v>
      </c>
      <c r="D118" s="7" t="s">
        <v>197</v>
      </c>
      <c r="E118" s="7" t="s">
        <v>215</v>
      </c>
      <c r="F118" s="13" t="n">
        <v>4.5</v>
      </c>
    </row>
    <row r="119" customFormat="false" ht="15" hidden="false" customHeight="false" outlineLevel="0" collapsed="false">
      <c r="B119" s="12" t="n">
        <v>46373</v>
      </c>
      <c r="C119" s="7" t="s">
        <v>95</v>
      </c>
      <c r="D119" s="7" t="s">
        <v>198</v>
      </c>
      <c r="E119" s="7" t="s">
        <v>215</v>
      </c>
      <c r="F119" s="13" t="n">
        <v>2</v>
      </c>
    </row>
    <row r="120" customFormat="false" ht="15" hidden="false" customHeight="false" outlineLevel="0" collapsed="false">
      <c r="B120" s="12" t="n">
        <v>46373</v>
      </c>
      <c r="C120" s="7" t="s">
        <v>95</v>
      </c>
      <c r="D120" s="7" t="s">
        <v>197</v>
      </c>
      <c r="E120" s="7" t="s">
        <v>215</v>
      </c>
      <c r="F120" s="13" t="n">
        <v>15.5</v>
      </c>
    </row>
    <row r="121" customFormat="false" ht="15" hidden="false" customHeight="false" outlineLevel="0" collapsed="false">
      <c r="B121" s="12" t="n">
        <v>46373</v>
      </c>
      <c r="C121" s="7" t="s">
        <v>95</v>
      </c>
      <c r="D121" s="7" t="s">
        <v>83</v>
      </c>
      <c r="E121" s="7" t="s">
        <v>226</v>
      </c>
      <c r="F121" s="13" t="n">
        <v>44</v>
      </c>
    </row>
    <row r="122" customFormat="false" ht="15" hidden="false" customHeight="false" outlineLevel="0" collapsed="false">
      <c r="B122" s="12" t="n">
        <v>46373</v>
      </c>
      <c r="C122" s="7" t="s">
        <v>95</v>
      </c>
      <c r="D122" s="7" t="s">
        <v>197</v>
      </c>
      <c r="E122" s="7" t="s">
        <v>215</v>
      </c>
      <c r="F122" s="13" t="n">
        <v>5</v>
      </c>
    </row>
    <row r="123" customFormat="false" ht="15" hidden="false" customHeight="false" outlineLevel="0" collapsed="false">
      <c r="B123" s="12" t="n">
        <v>46373</v>
      </c>
      <c r="C123" s="7" t="s">
        <v>95</v>
      </c>
      <c r="D123" s="7" t="s">
        <v>83</v>
      </c>
      <c r="E123" s="7" t="s">
        <v>226</v>
      </c>
      <c r="F123" s="13" t="n">
        <v>55</v>
      </c>
    </row>
    <row r="124" customFormat="false" ht="15" hidden="false" customHeight="false" outlineLevel="0" collapsed="false">
      <c r="B124" s="12" t="n">
        <v>46373</v>
      </c>
      <c r="C124" s="7" t="s">
        <v>95</v>
      </c>
      <c r="D124" s="7" t="s">
        <v>83</v>
      </c>
      <c r="E124" s="7" t="s">
        <v>215</v>
      </c>
      <c r="F124" s="13" t="n">
        <v>33</v>
      </c>
    </row>
    <row r="125" customFormat="false" ht="15" hidden="false" customHeight="false" outlineLevel="0" collapsed="false">
      <c r="B125" s="12" t="n">
        <v>46374</v>
      </c>
      <c r="C125" s="7" t="s">
        <v>87</v>
      </c>
      <c r="D125" s="7" t="s">
        <v>197</v>
      </c>
      <c r="E125" s="7" t="s">
        <v>215</v>
      </c>
      <c r="F125" s="13" t="n">
        <v>15.5</v>
      </c>
    </row>
    <row r="126" customFormat="false" ht="15" hidden="false" customHeight="false" outlineLevel="0" collapsed="false">
      <c r="B126" s="12" t="n">
        <v>46374</v>
      </c>
      <c r="C126" s="7" t="s">
        <v>87</v>
      </c>
      <c r="D126" s="7" t="s">
        <v>197</v>
      </c>
      <c r="E126" s="7" t="s">
        <v>215</v>
      </c>
      <c r="F126" s="13" t="n">
        <v>5</v>
      </c>
    </row>
    <row r="127" customFormat="false" ht="15" hidden="false" customHeight="false" outlineLevel="0" collapsed="false">
      <c r="B127" s="12" t="n">
        <v>46374</v>
      </c>
      <c r="C127" s="7" t="s">
        <v>87</v>
      </c>
      <c r="D127" s="7" t="s">
        <v>198</v>
      </c>
      <c r="E127" s="7" t="s">
        <v>215</v>
      </c>
      <c r="F127" s="13" t="n">
        <v>15</v>
      </c>
    </row>
    <row r="128" customFormat="false" ht="15" hidden="false" customHeight="false" outlineLevel="0" collapsed="false">
      <c r="B128" s="12" t="n">
        <v>46374</v>
      </c>
      <c r="C128" s="7" t="s">
        <v>87</v>
      </c>
      <c r="D128" s="7" t="s">
        <v>197</v>
      </c>
      <c r="E128" s="7" t="s">
        <v>215</v>
      </c>
      <c r="F128" s="13" t="n">
        <v>21</v>
      </c>
    </row>
    <row r="129" customFormat="false" ht="15" hidden="false" customHeight="false" outlineLevel="0" collapsed="false">
      <c r="B129" s="12" t="n">
        <v>46374</v>
      </c>
      <c r="C129" s="7" t="s">
        <v>87</v>
      </c>
      <c r="D129" s="7" t="s">
        <v>199</v>
      </c>
      <c r="E129" s="7" t="s">
        <v>226</v>
      </c>
      <c r="F129" s="13" t="n">
        <v>95</v>
      </c>
    </row>
    <row r="130" customFormat="false" ht="15" hidden="false" customHeight="false" outlineLevel="0" collapsed="false">
      <c r="B130" s="12" t="n">
        <v>46374</v>
      </c>
      <c r="C130" s="7" t="s">
        <v>87</v>
      </c>
      <c r="D130" s="7" t="s">
        <v>83</v>
      </c>
      <c r="E130" s="7" t="s">
        <v>226</v>
      </c>
      <c r="F130" s="13" t="n">
        <v>57</v>
      </c>
    </row>
    <row r="131" customFormat="false" ht="15" hidden="false" customHeight="false" outlineLevel="0" collapsed="false">
      <c r="B131" s="12" t="n">
        <v>46374</v>
      </c>
      <c r="C131" s="7" t="s">
        <v>87</v>
      </c>
      <c r="D131" s="7" t="s">
        <v>197</v>
      </c>
      <c r="E131" s="7" t="s">
        <v>215</v>
      </c>
      <c r="F131" s="13" t="n">
        <v>7</v>
      </c>
    </row>
    <row r="132" customFormat="false" ht="15" hidden="false" customHeight="false" outlineLevel="0" collapsed="false">
      <c r="B132" s="12" t="n">
        <v>46374</v>
      </c>
      <c r="C132" s="7" t="s">
        <v>87</v>
      </c>
      <c r="D132" s="7" t="s">
        <v>83</v>
      </c>
      <c r="E132" s="7" t="s">
        <v>226</v>
      </c>
      <c r="F132" s="13" t="n">
        <v>26</v>
      </c>
    </row>
    <row r="133" customFormat="false" ht="15" hidden="false" customHeight="false" outlineLevel="0" collapsed="false">
      <c r="B133" s="12" t="n">
        <v>46374</v>
      </c>
      <c r="C133" s="7" t="s">
        <v>87</v>
      </c>
      <c r="D133" s="7" t="s">
        <v>197</v>
      </c>
      <c r="E133" s="7" t="s">
        <v>215</v>
      </c>
      <c r="F133" s="13" t="n">
        <v>6.5</v>
      </c>
    </row>
    <row r="134" customFormat="false" ht="15" hidden="false" customHeight="false" outlineLevel="0" collapsed="false">
      <c r="B134" s="12" t="n">
        <v>46374</v>
      </c>
      <c r="C134" s="7" t="s">
        <v>87</v>
      </c>
      <c r="D134" s="7" t="s">
        <v>197</v>
      </c>
      <c r="E134" s="7" t="s">
        <v>215</v>
      </c>
      <c r="F134" s="13" t="n">
        <v>18</v>
      </c>
    </row>
    <row r="135" customFormat="false" ht="15" hidden="false" customHeight="false" outlineLevel="0" collapsed="false">
      <c r="B135" s="12" t="n">
        <v>46374</v>
      </c>
      <c r="C135" s="7" t="s">
        <v>87</v>
      </c>
      <c r="D135" s="7" t="s">
        <v>197</v>
      </c>
      <c r="E135" s="7" t="s">
        <v>215</v>
      </c>
      <c r="F135" s="13" t="n">
        <v>22.5</v>
      </c>
    </row>
    <row r="136" customFormat="false" ht="15" hidden="false" customHeight="false" outlineLevel="0" collapsed="false">
      <c r="B136" s="12" t="n">
        <v>46374</v>
      </c>
      <c r="C136" s="7" t="s">
        <v>87</v>
      </c>
      <c r="D136" s="7" t="s">
        <v>83</v>
      </c>
      <c r="E136" s="7" t="s">
        <v>215</v>
      </c>
      <c r="F136" s="13" t="n">
        <v>59</v>
      </c>
    </row>
    <row r="137" customFormat="false" ht="15" hidden="false" customHeight="false" outlineLevel="0" collapsed="false">
      <c r="B137" s="12" t="n">
        <v>46374</v>
      </c>
      <c r="C137" s="7" t="s">
        <v>87</v>
      </c>
      <c r="D137" s="7" t="s">
        <v>83</v>
      </c>
      <c r="E137" s="7" t="s">
        <v>215</v>
      </c>
      <c r="F137" s="13" t="n">
        <v>13</v>
      </c>
    </row>
    <row r="138" customFormat="false" ht="15" hidden="false" customHeight="false" outlineLevel="0" collapsed="false">
      <c r="B138" s="12" t="n">
        <v>46374</v>
      </c>
      <c r="C138" s="7" t="s">
        <v>87</v>
      </c>
      <c r="D138" s="7" t="s">
        <v>197</v>
      </c>
      <c r="E138" s="7" t="s">
        <v>215</v>
      </c>
      <c r="F138" s="13" t="n">
        <v>10</v>
      </c>
    </row>
    <row r="139" customFormat="false" ht="15" hidden="false" customHeight="false" outlineLevel="0" collapsed="false">
      <c r="B139" s="12" t="n">
        <v>46374</v>
      </c>
      <c r="C139" s="7" t="s">
        <v>87</v>
      </c>
      <c r="D139" s="7" t="s">
        <v>197</v>
      </c>
      <c r="E139" s="7" t="s">
        <v>215</v>
      </c>
      <c r="F139" s="13" t="n">
        <v>14</v>
      </c>
    </row>
    <row r="140" customFormat="false" ht="15" hidden="false" customHeight="false" outlineLevel="0" collapsed="false">
      <c r="B140" s="12" t="n">
        <v>46374</v>
      </c>
      <c r="C140" s="7" t="s">
        <v>87</v>
      </c>
      <c r="D140" s="7" t="s">
        <v>83</v>
      </c>
      <c r="E140" s="7" t="s">
        <v>226</v>
      </c>
      <c r="F140" s="13" t="n">
        <v>55</v>
      </c>
    </row>
    <row r="141" customFormat="false" ht="15" hidden="false" customHeight="false" outlineLevel="0" collapsed="false">
      <c r="B141" s="12" t="n">
        <v>46374</v>
      </c>
      <c r="C141" s="7" t="s">
        <v>87</v>
      </c>
      <c r="D141" s="7" t="s">
        <v>83</v>
      </c>
      <c r="E141" s="7" t="s">
        <v>215</v>
      </c>
      <c r="F141" s="13" t="n">
        <v>59</v>
      </c>
    </row>
    <row r="142" customFormat="false" ht="15" hidden="false" customHeight="false" outlineLevel="0" collapsed="false">
      <c r="B142" s="12" t="n">
        <v>46374</v>
      </c>
      <c r="C142" s="7" t="s">
        <v>87</v>
      </c>
      <c r="D142" s="7" t="s">
        <v>198</v>
      </c>
      <c r="E142" s="7" t="s">
        <v>215</v>
      </c>
      <c r="F142" s="13" t="n">
        <v>18</v>
      </c>
    </row>
    <row r="143" customFormat="false" ht="15" hidden="false" customHeight="false" outlineLevel="0" collapsed="false">
      <c r="B143" s="12" t="n">
        <v>46374</v>
      </c>
      <c r="C143" s="7" t="s">
        <v>87</v>
      </c>
      <c r="D143" s="7" t="s">
        <v>83</v>
      </c>
      <c r="E143" s="7" t="s">
        <v>215</v>
      </c>
      <c r="F143" s="13" t="n">
        <v>44</v>
      </c>
    </row>
    <row r="144" customFormat="false" ht="15" hidden="false" customHeight="false" outlineLevel="0" collapsed="false">
      <c r="B144" s="12" t="n">
        <v>46374</v>
      </c>
      <c r="C144" s="7" t="s">
        <v>87</v>
      </c>
      <c r="D144" s="7" t="s">
        <v>197</v>
      </c>
      <c r="E144" s="7" t="s">
        <v>215</v>
      </c>
      <c r="F144" s="13" t="n">
        <v>20</v>
      </c>
    </row>
    <row r="145" customFormat="false" ht="15" hidden="false" customHeight="false" outlineLevel="0" collapsed="false">
      <c r="B145" s="12" t="n">
        <v>46374</v>
      </c>
      <c r="C145" s="7" t="s">
        <v>87</v>
      </c>
      <c r="D145" s="7" t="s">
        <v>198</v>
      </c>
      <c r="E145" s="7" t="s">
        <v>215</v>
      </c>
      <c r="F145" s="13" t="n">
        <v>18</v>
      </c>
    </row>
    <row r="146" customFormat="false" ht="15" hidden="false" customHeight="false" outlineLevel="0" collapsed="false">
      <c r="B146" s="12" t="n">
        <v>46374</v>
      </c>
      <c r="C146" s="7" t="s">
        <v>87</v>
      </c>
      <c r="D146" s="7" t="s">
        <v>196</v>
      </c>
      <c r="E146" s="7" t="s">
        <v>226</v>
      </c>
      <c r="F146" s="13" t="n">
        <v>200</v>
      </c>
    </row>
    <row r="147" customFormat="false" ht="15" hidden="false" customHeight="false" outlineLevel="0" collapsed="false">
      <c r="B147" s="12" t="n">
        <v>46374</v>
      </c>
      <c r="C147" s="7" t="s">
        <v>87</v>
      </c>
      <c r="D147" s="7" t="s">
        <v>83</v>
      </c>
      <c r="E147" s="7" t="s">
        <v>226</v>
      </c>
      <c r="F147" s="13" t="n">
        <v>11</v>
      </c>
    </row>
    <row r="148" customFormat="false" ht="15" hidden="false" customHeight="false" outlineLevel="0" collapsed="false">
      <c r="B148" s="12" t="n">
        <v>46374</v>
      </c>
      <c r="C148" s="7" t="s">
        <v>87</v>
      </c>
      <c r="D148" s="7" t="s">
        <v>83</v>
      </c>
      <c r="E148" s="7" t="s">
        <v>215</v>
      </c>
      <c r="F148" s="13" t="n">
        <v>35</v>
      </c>
    </row>
    <row r="149" customFormat="false" ht="15" hidden="false" customHeight="false" outlineLevel="0" collapsed="false">
      <c r="B149" s="12" t="n">
        <v>46374</v>
      </c>
      <c r="C149" s="7" t="s">
        <v>87</v>
      </c>
      <c r="D149" s="7" t="s">
        <v>83</v>
      </c>
      <c r="E149" s="7" t="s">
        <v>215</v>
      </c>
      <c r="F149" s="13" t="n">
        <v>22</v>
      </c>
    </row>
    <row r="150" customFormat="false" ht="15" hidden="false" customHeight="false" outlineLevel="0" collapsed="false">
      <c r="B150" s="12" t="n">
        <v>46374</v>
      </c>
      <c r="C150" s="7" t="s">
        <v>87</v>
      </c>
      <c r="D150" s="7" t="s">
        <v>197</v>
      </c>
      <c r="E150" s="7" t="s">
        <v>215</v>
      </c>
      <c r="F150" s="13" t="n">
        <v>18</v>
      </c>
    </row>
    <row r="151" customFormat="false" ht="15" hidden="false" customHeight="false" outlineLevel="0" collapsed="false">
      <c r="B151" s="12" t="n">
        <v>46374</v>
      </c>
      <c r="C151" s="7" t="s">
        <v>87</v>
      </c>
      <c r="D151" s="7" t="s">
        <v>83</v>
      </c>
      <c r="E151" s="7" t="s">
        <v>215</v>
      </c>
      <c r="F151" s="13" t="n">
        <v>33</v>
      </c>
    </row>
    <row r="152" customFormat="false" ht="15" hidden="false" customHeight="false" outlineLevel="0" collapsed="false">
      <c r="B152" s="12" t="n">
        <v>46374</v>
      </c>
      <c r="C152" s="7" t="s">
        <v>87</v>
      </c>
      <c r="D152" s="7" t="s">
        <v>83</v>
      </c>
      <c r="E152" s="7" t="s">
        <v>226</v>
      </c>
      <c r="F152" s="13" t="n">
        <v>55</v>
      </c>
    </row>
    <row r="153" customFormat="false" ht="15" hidden="false" customHeight="false" outlineLevel="0" collapsed="false">
      <c r="B153" s="12" t="n">
        <v>46374</v>
      </c>
      <c r="C153" s="7" t="s">
        <v>87</v>
      </c>
      <c r="D153" s="7" t="s">
        <v>83</v>
      </c>
      <c r="E153" s="7" t="s">
        <v>215</v>
      </c>
      <c r="F153" s="13" t="n">
        <v>22</v>
      </c>
    </row>
    <row r="154" customFormat="false" ht="15" hidden="false" customHeight="false" outlineLevel="0" collapsed="false">
      <c r="B154" s="12" t="n">
        <v>46374</v>
      </c>
      <c r="C154" s="7" t="s">
        <v>87</v>
      </c>
      <c r="D154" s="7" t="s">
        <v>83</v>
      </c>
      <c r="E154" s="7" t="s">
        <v>215</v>
      </c>
      <c r="F154" s="13" t="n">
        <v>35</v>
      </c>
    </row>
    <row r="155" customFormat="false" ht="15" hidden="false" customHeight="false" outlineLevel="0" collapsed="false">
      <c r="B155" s="12" t="n">
        <v>46374</v>
      </c>
      <c r="C155" s="7" t="s">
        <v>87</v>
      </c>
      <c r="D155" s="7" t="s">
        <v>83</v>
      </c>
      <c r="E155" s="7" t="s">
        <v>215</v>
      </c>
      <c r="F155" s="13" t="n">
        <v>22</v>
      </c>
    </row>
    <row r="156" customFormat="false" ht="15" hidden="false" customHeight="false" outlineLevel="0" collapsed="false">
      <c r="B156" s="12" t="n">
        <v>46374</v>
      </c>
      <c r="C156" s="7" t="s">
        <v>87</v>
      </c>
      <c r="D156" s="7" t="s">
        <v>83</v>
      </c>
      <c r="E156" s="7" t="s">
        <v>215</v>
      </c>
      <c r="F156" s="13" t="n">
        <v>37</v>
      </c>
    </row>
    <row r="157" customFormat="false" ht="15" hidden="false" customHeight="false" outlineLevel="0" collapsed="false">
      <c r="B157" s="12" t="n">
        <v>46374</v>
      </c>
      <c r="C157" s="7" t="s">
        <v>87</v>
      </c>
      <c r="D157" s="7" t="s">
        <v>197</v>
      </c>
      <c r="E157" s="7" t="s">
        <v>215</v>
      </c>
      <c r="F157" s="13" t="n">
        <v>6.5</v>
      </c>
    </row>
    <row r="158" customFormat="false" ht="15" hidden="false" customHeight="false" outlineLevel="0" collapsed="false">
      <c r="B158" s="12" t="n">
        <v>46375</v>
      </c>
      <c r="C158" s="7" t="s">
        <v>55</v>
      </c>
      <c r="D158" s="7" t="s">
        <v>83</v>
      </c>
      <c r="E158" s="7" t="s">
        <v>226</v>
      </c>
      <c r="F158" s="13" t="n">
        <v>44</v>
      </c>
    </row>
    <row r="159" customFormat="false" ht="15" hidden="false" customHeight="false" outlineLevel="0" collapsed="false">
      <c r="B159" s="12" t="n">
        <v>46375</v>
      </c>
      <c r="C159" s="7" t="s">
        <v>55</v>
      </c>
      <c r="D159" s="7" t="s">
        <v>197</v>
      </c>
      <c r="E159" s="7" t="s">
        <v>215</v>
      </c>
      <c r="F159" s="13" t="n">
        <v>19</v>
      </c>
    </row>
    <row r="160" customFormat="false" ht="15" hidden="false" customHeight="false" outlineLevel="0" collapsed="false">
      <c r="B160" s="12" t="n">
        <v>46375</v>
      </c>
      <c r="C160" s="7" t="s">
        <v>55</v>
      </c>
      <c r="D160" s="7" t="s">
        <v>83</v>
      </c>
      <c r="E160" s="7" t="s">
        <v>215</v>
      </c>
      <c r="F160" s="13" t="n">
        <v>26</v>
      </c>
    </row>
    <row r="161" customFormat="false" ht="15" hidden="false" customHeight="false" outlineLevel="0" collapsed="false">
      <c r="B161" s="12" t="n">
        <v>46375</v>
      </c>
      <c r="C161" s="7" t="s">
        <v>55</v>
      </c>
      <c r="D161" s="7" t="s">
        <v>83</v>
      </c>
      <c r="E161" s="7" t="s">
        <v>215</v>
      </c>
      <c r="F161" s="13" t="n">
        <v>11</v>
      </c>
    </row>
    <row r="162" customFormat="false" ht="15" hidden="false" customHeight="false" outlineLevel="0" collapsed="false">
      <c r="B162" s="12" t="n">
        <v>46375</v>
      </c>
      <c r="C162" s="7" t="s">
        <v>55</v>
      </c>
      <c r="D162" s="7" t="s">
        <v>199</v>
      </c>
      <c r="E162" s="7" t="s">
        <v>215</v>
      </c>
      <c r="F162" s="13" t="n">
        <v>95</v>
      </c>
    </row>
    <row r="163" customFormat="false" ht="15" hidden="false" customHeight="false" outlineLevel="0" collapsed="false">
      <c r="B163" s="12" t="n">
        <v>46375</v>
      </c>
      <c r="C163" s="7" t="s">
        <v>55</v>
      </c>
      <c r="D163" s="7" t="s">
        <v>83</v>
      </c>
      <c r="E163" s="7" t="s">
        <v>215</v>
      </c>
      <c r="F163" s="13" t="n">
        <v>35</v>
      </c>
    </row>
    <row r="164" customFormat="false" ht="15" hidden="false" customHeight="false" outlineLevel="0" collapsed="false">
      <c r="B164" s="12" t="n">
        <v>46375</v>
      </c>
      <c r="C164" s="7" t="s">
        <v>55</v>
      </c>
      <c r="D164" s="7" t="s">
        <v>83</v>
      </c>
      <c r="E164" s="7" t="s">
        <v>215</v>
      </c>
      <c r="F164" s="13" t="n">
        <v>11</v>
      </c>
    </row>
    <row r="165" customFormat="false" ht="15" hidden="false" customHeight="false" outlineLevel="0" collapsed="false">
      <c r="B165" s="12" t="n">
        <v>46375</v>
      </c>
      <c r="C165" s="7" t="s">
        <v>55</v>
      </c>
      <c r="D165" s="7" t="s">
        <v>83</v>
      </c>
      <c r="E165" s="7" t="s">
        <v>226</v>
      </c>
      <c r="F165" s="13" t="n">
        <v>22</v>
      </c>
    </row>
    <row r="166" customFormat="false" ht="15" hidden="false" customHeight="false" outlineLevel="0" collapsed="false">
      <c r="B166" s="12" t="n">
        <v>46375</v>
      </c>
      <c r="C166" s="7" t="s">
        <v>55</v>
      </c>
      <c r="D166" s="7" t="s">
        <v>197</v>
      </c>
      <c r="E166" s="7" t="s">
        <v>215</v>
      </c>
      <c r="F166" s="13" t="n">
        <v>7</v>
      </c>
    </row>
    <row r="167" customFormat="false" ht="15" hidden="false" customHeight="false" outlineLevel="0" collapsed="false">
      <c r="B167" s="12" t="n">
        <v>46375</v>
      </c>
      <c r="C167" s="7" t="s">
        <v>55</v>
      </c>
      <c r="D167" s="7" t="s">
        <v>197</v>
      </c>
      <c r="E167" s="7" t="s">
        <v>215</v>
      </c>
      <c r="F167" s="13" t="n">
        <v>21</v>
      </c>
    </row>
    <row r="168" customFormat="false" ht="15" hidden="false" customHeight="false" outlineLevel="0" collapsed="false">
      <c r="B168" s="12" t="n">
        <v>46375</v>
      </c>
      <c r="C168" s="7" t="s">
        <v>55</v>
      </c>
      <c r="D168" s="7" t="s">
        <v>197</v>
      </c>
      <c r="E168" s="7" t="s">
        <v>215</v>
      </c>
      <c r="F168" s="13" t="n">
        <v>23</v>
      </c>
    </row>
    <row r="169" customFormat="false" ht="15" hidden="false" customHeight="false" outlineLevel="0" collapsed="false">
      <c r="B169" s="12" t="n">
        <v>46375</v>
      </c>
      <c r="C169" s="7" t="s">
        <v>55</v>
      </c>
      <c r="D169" s="7" t="s">
        <v>197</v>
      </c>
      <c r="E169" s="7" t="s">
        <v>215</v>
      </c>
      <c r="F169" s="13" t="n">
        <v>4.5</v>
      </c>
    </row>
    <row r="170" customFormat="false" ht="15" hidden="false" customHeight="false" outlineLevel="0" collapsed="false">
      <c r="B170" s="12" t="n">
        <v>46375</v>
      </c>
      <c r="C170" s="7" t="s">
        <v>55</v>
      </c>
      <c r="D170" s="7" t="s">
        <v>199</v>
      </c>
      <c r="E170" s="7" t="s">
        <v>215</v>
      </c>
      <c r="F170" s="13" t="n">
        <v>95</v>
      </c>
    </row>
    <row r="171" customFormat="false" ht="15" hidden="false" customHeight="false" outlineLevel="0" collapsed="false">
      <c r="B171" s="12" t="n">
        <v>46375</v>
      </c>
      <c r="C171" s="7" t="s">
        <v>55</v>
      </c>
      <c r="D171" s="7" t="s">
        <v>83</v>
      </c>
      <c r="E171" s="7" t="s">
        <v>215</v>
      </c>
      <c r="F171" s="13" t="n">
        <v>33</v>
      </c>
    </row>
    <row r="172" customFormat="false" ht="15" hidden="false" customHeight="false" outlineLevel="0" collapsed="false">
      <c r="B172" s="12" t="n">
        <v>46375</v>
      </c>
      <c r="C172" s="7" t="s">
        <v>55</v>
      </c>
      <c r="D172" s="7" t="s">
        <v>83</v>
      </c>
      <c r="E172" s="7" t="s">
        <v>215</v>
      </c>
      <c r="F172" s="13" t="n">
        <v>33</v>
      </c>
    </row>
    <row r="173" customFormat="false" ht="15" hidden="false" customHeight="false" outlineLevel="0" collapsed="false">
      <c r="B173" s="12" t="n">
        <v>46375</v>
      </c>
      <c r="C173" s="7" t="s">
        <v>55</v>
      </c>
      <c r="D173" s="7" t="s">
        <v>198</v>
      </c>
      <c r="E173" s="7" t="s">
        <v>215</v>
      </c>
      <c r="F173" s="13" t="n">
        <v>15</v>
      </c>
    </row>
    <row r="174" customFormat="false" ht="15" hidden="false" customHeight="false" outlineLevel="0" collapsed="false">
      <c r="B174" s="12" t="n">
        <v>46375</v>
      </c>
      <c r="C174" s="7" t="s">
        <v>55</v>
      </c>
      <c r="D174" s="7" t="s">
        <v>198</v>
      </c>
      <c r="E174" s="7" t="s">
        <v>215</v>
      </c>
      <c r="F174" s="13" t="n">
        <v>8</v>
      </c>
    </row>
    <row r="175" customFormat="false" ht="15" hidden="false" customHeight="false" outlineLevel="0" collapsed="false">
      <c r="B175" s="12" t="n">
        <v>46375</v>
      </c>
      <c r="C175" s="7" t="s">
        <v>55</v>
      </c>
      <c r="D175" s="7" t="s">
        <v>83</v>
      </c>
      <c r="E175" s="7" t="s">
        <v>226</v>
      </c>
      <c r="F175" s="13" t="n">
        <v>22</v>
      </c>
    </row>
    <row r="176" customFormat="false" ht="15" hidden="false" customHeight="false" outlineLevel="0" collapsed="false">
      <c r="B176" s="12" t="n">
        <v>46375</v>
      </c>
      <c r="C176" s="7" t="s">
        <v>55</v>
      </c>
      <c r="D176" s="7" t="s">
        <v>83</v>
      </c>
      <c r="E176" s="7" t="s">
        <v>226</v>
      </c>
      <c r="F176" s="13" t="n">
        <v>33</v>
      </c>
    </row>
    <row r="177" customFormat="false" ht="15" hidden="false" customHeight="false" outlineLevel="0" collapsed="false">
      <c r="B177" s="12" t="n">
        <v>46375</v>
      </c>
      <c r="C177" s="7" t="s">
        <v>55</v>
      </c>
      <c r="D177" s="7" t="s">
        <v>197</v>
      </c>
      <c r="E177" s="7" t="s">
        <v>215</v>
      </c>
      <c r="F177" s="13" t="n">
        <v>11</v>
      </c>
    </row>
    <row r="178" customFormat="false" ht="15" hidden="false" customHeight="false" outlineLevel="0" collapsed="false">
      <c r="B178" s="12" t="n">
        <v>46375</v>
      </c>
      <c r="C178" s="7" t="s">
        <v>55</v>
      </c>
      <c r="D178" s="7" t="s">
        <v>83</v>
      </c>
      <c r="E178" s="7" t="s">
        <v>226</v>
      </c>
      <c r="F178" s="13" t="n">
        <v>13</v>
      </c>
    </row>
    <row r="179" customFormat="false" ht="15" hidden="false" customHeight="false" outlineLevel="0" collapsed="false">
      <c r="B179" s="12" t="n">
        <v>46375</v>
      </c>
      <c r="C179" s="7" t="s">
        <v>55</v>
      </c>
      <c r="D179" s="7" t="s">
        <v>197</v>
      </c>
      <c r="E179" s="7" t="s">
        <v>215</v>
      </c>
      <c r="F179" s="13" t="n">
        <v>22.5</v>
      </c>
    </row>
    <row r="180" customFormat="false" ht="15" hidden="false" customHeight="false" outlineLevel="0" collapsed="false">
      <c r="B180" s="12" t="n">
        <v>46375</v>
      </c>
      <c r="C180" s="7" t="s">
        <v>55</v>
      </c>
      <c r="D180" s="7" t="s">
        <v>83</v>
      </c>
      <c r="E180" s="7" t="s">
        <v>215</v>
      </c>
      <c r="F180" s="13" t="n">
        <v>24</v>
      </c>
    </row>
    <row r="181" customFormat="false" ht="15" hidden="false" customHeight="false" outlineLevel="0" collapsed="false">
      <c r="B181" s="12" t="n">
        <v>46375</v>
      </c>
      <c r="C181" s="7" t="s">
        <v>55</v>
      </c>
      <c r="D181" s="7" t="s">
        <v>83</v>
      </c>
      <c r="E181" s="7" t="s">
        <v>226</v>
      </c>
      <c r="F181" s="13" t="n">
        <v>24</v>
      </c>
    </row>
    <row r="182" customFormat="false" ht="15" hidden="false" customHeight="false" outlineLevel="0" collapsed="false">
      <c r="B182" s="12" t="n">
        <v>46375</v>
      </c>
      <c r="C182" s="7" t="s">
        <v>55</v>
      </c>
      <c r="D182" s="7" t="s">
        <v>197</v>
      </c>
      <c r="E182" s="7" t="s">
        <v>215</v>
      </c>
      <c r="F182" s="13" t="n">
        <v>8</v>
      </c>
    </row>
    <row r="183" customFormat="false" ht="15" hidden="false" customHeight="false" outlineLevel="0" collapsed="false">
      <c r="B183" s="12" t="n">
        <v>46375</v>
      </c>
      <c r="C183" s="7" t="s">
        <v>55</v>
      </c>
      <c r="D183" s="7" t="s">
        <v>83</v>
      </c>
      <c r="E183" s="7" t="s">
        <v>215</v>
      </c>
      <c r="F183" s="13" t="n">
        <v>37</v>
      </c>
    </row>
    <row r="184" customFormat="false" ht="15" hidden="false" customHeight="false" outlineLevel="0" collapsed="false">
      <c r="B184" s="12" t="n">
        <v>46375</v>
      </c>
      <c r="C184" s="7" t="s">
        <v>55</v>
      </c>
      <c r="D184" s="7" t="s">
        <v>83</v>
      </c>
      <c r="E184" s="7" t="s">
        <v>215</v>
      </c>
      <c r="F184" s="13" t="n">
        <v>55</v>
      </c>
    </row>
    <row r="185" customFormat="false" ht="15" hidden="false" customHeight="false" outlineLevel="0" collapsed="false">
      <c r="B185" s="12" t="n">
        <v>46375</v>
      </c>
      <c r="C185" s="7" t="s">
        <v>55</v>
      </c>
      <c r="D185" s="7" t="s">
        <v>198</v>
      </c>
      <c r="E185" s="7" t="s">
        <v>215</v>
      </c>
      <c r="F185" s="13" t="n">
        <v>15</v>
      </c>
    </row>
    <row r="186" customFormat="false" ht="15" hidden="false" customHeight="false" outlineLevel="0" collapsed="false">
      <c r="B186" s="12" t="n">
        <v>46375</v>
      </c>
      <c r="C186" s="7" t="s">
        <v>55</v>
      </c>
      <c r="D186" s="7" t="s">
        <v>83</v>
      </c>
      <c r="E186" s="7" t="s">
        <v>215</v>
      </c>
      <c r="F186" s="13" t="n">
        <v>24</v>
      </c>
    </row>
    <row r="187" customFormat="false" ht="15" hidden="false" customHeight="false" outlineLevel="0" collapsed="false">
      <c r="B187" s="12" t="n">
        <v>46375</v>
      </c>
      <c r="C187" s="7" t="s">
        <v>55</v>
      </c>
      <c r="D187" s="7" t="s">
        <v>197</v>
      </c>
      <c r="E187" s="7" t="s">
        <v>215</v>
      </c>
      <c r="F187" s="13" t="n">
        <v>3.5</v>
      </c>
    </row>
    <row r="188" customFormat="false" ht="15" hidden="false" customHeight="false" outlineLevel="0" collapsed="false">
      <c r="B188" s="12" t="n">
        <v>46375</v>
      </c>
      <c r="C188" s="7" t="s">
        <v>55</v>
      </c>
      <c r="D188" s="7" t="s">
        <v>83</v>
      </c>
      <c r="E188" s="7" t="s">
        <v>226</v>
      </c>
      <c r="F188" s="13" t="n">
        <v>33</v>
      </c>
    </row>
    <row r="189" customFormat="false" ht="15" hidden="false" customHeight="false" outlineLevel="0" collapsed="false">
      <c r="B189" s="12" t="n">
        <v>46375</v>
      </c>
      <c r="C189" s="7" t="s">
        <v>55</v>
      </c>
      <c r="D189" s="7" t="s">
        <v>196</v>
      </c>
      <c r="E189" s="7" t="s">
        <v>215</v>
      </c>
      <c r="F189" s="13" t="n">
        <v>228</v>
      </c>
    </row>
    <row r="190" customFormat="false" ht="15" hidden="false" customHeight="false" outlineLevel="0" collapsed="false">
      <c r="B190" s="12" t="n">
        <v>46375</v>
      </c>
      <c r="C190" s="7" t="s">
        <v>55</v>
      </c>
      <c r="D190" s="7" t="s">
        <v>83</v>
      </c>
      <c r="E190" s="7" t="s">
        <v>215</v>
      </c>
      <c r="F190" s="13" t="n">
        <v>33</v>
      </c>
    </row>
    <row r="191" customFormat="false" ht="15" hidden="false" customHeight="false" outlineLevel="0" collapsed="false">
      <c r="B191" s="12" t="n">
        <v>46375</v>
      </c>
      <c r="C191" s="7" t="s">
        <v>55</v>
      </c>
      <c r="D191" s="7" t="s">
        <v>83</v>
      </c>
      <c r="E191" s="7" t="s">
        <v>226</v>
      </c>
      <c r="F191" s="13" t="n">
        <v>55</v>
      </c>
    </row>
    <row r="192" customFormat="false" ht="15" hidden="false" customHeight="false" outlineLevel="0" collapsed="false">
      <c r="B192" s="12" t="n">
        <v>46375</v>
      </c>
      <c r="C192" s="7" t="s">
        <v>55</v>
      </c>
      <c r="D192" s="7" t="s">
        <v>197</v>
      </c>
      <c r="E192" s="7" t="s">
        <v>215</v>
      </c>
      <c r="F192" s="13" t="n">
        <v>12</v>
      </c>
    </row>
    <row r="193" customFormat="false" ht="15" hidden="false" customHeight="false" outlineLevel="0" collapsed="false">
      <c r="B193" s="12" t="n">
        <v>46375</v>
      </c>
      <c r="C193" s="7" t="s">
        <v>55</v>
      </c>
      <c r="D193" s="7" t="s">
        <v>83</v>
      </c>
      <c r="E193" s="7" t="s">
        <v>215</v>
      </c>
      <c r="F193" s="13" t="n">
        <v>33</v>
      </c>
    </row>
    <row r="194" customFormat="false" ht="15" hidden="false" customHeight="false" outlineLevel="0" collapsed="false">
      <c r="B194" s="12" t="n">
        <v>46375</v>
      </c>
      <c r="C194" s="7" t="s">
        <v>55</v>
      </c>
      <c r="D194" s="7" t="s">
        <v>197</v>
      </c>
      <c r="E194" s="7" t="s">
        <v>215</v>
      </c>
      <c r="F194" s="13" t="n">
        <v>14</v>
      </c>
    </row>
    <row r="195" customFormat="false" ht="15" hidden="false" customHeight="false" outlineLevel="0" collapsed="false">
      <c r="B195" s="12" t="n">
        <v>46375</v>
      </c>
      <c r="C195" s="7" t="s">
        <v>55</v>
      </c>
      <c r="D195" s="7" t="s">
        <v>198</v>
      </c>
      <c r="E195" s="7" t="s">
        <v>215</v>
      </c>
      <c r="F195" s="13" t="n">
        <v>6</v>
      </c>
    </row>
    <row r="196" customFormat="false" ht="15" hidden="false" customHeight="false" outlineLevel="0" collapsed="false">
      <c r="B196" s="12" t="n">
        <v>46375</v>
      </c>
      <c r="C196" s="7" t="s">
        <v>55</v>
      </c>
      <c r="D196" s="7" t="s">
        <v>83</v>
      </c>
      <c r="E196" s="7" t="s">
        <v>226</v>
      </c>
      <c r="F196" s="13" t="n">
        <v>33</v>
      </c>
    </row>
    <row r="197" customFormat="false" ht="15" hidden="false" customHeight="false" outlineLevel="0" collapsed="false">
      <c r="B197" s="12" t="n">
        <v>46375</v>
      </c>
      <c r="C197" s="7" t="s">
        <v>55</v>
      </c>
      <c r="D197" s="7" t="s">
        <v>197</v>
      </c>
      <c r="E197" s="7" t="s">
        <v>215</v>
      </c>
      <c r="F197" s="13" t="n">
        <v>7</v>
      </c>
    </row>
    <row r="198" customFormat="false" ht="15" hidden="false" customHeight="false" outlineLevel="0" collapsed="false">
      <c r="B198" s="12" t="n">
        <v>46375</v>
      </c>
      <c r="C198" s="7" t="s">
        <v>55</v>
      </c>
      <c r="D198" s="7" t="s">
        <v>197</v>
      </c>
      <c r="E198" s="7" t="s">
        <v>215</v>
      </c>
      <c r="F198" s="13" t="n">
        <v>13.5</v>
      </c>
    </row>
    <row r="199" customFormat="false" ht="15" hidden="false" customHeight="false" outlineLevel="0" collapsed="false">
      <c r="B199" s="12" t="n">
        <v>46375</v>
      </c>
      <c r="C199" s="7" t="s">
        <v>55</v>
      </c>
      <c r="D199" s="7" t="s">
        <v>83</v>
      </c>
      <c r="E199" s="7" t="s">
        <v>215</v>
      </c>
      <c r="F199" s="13" t="n">
        <v>11</v>
      </c>
    </row>
    <row r="200" customFormat="false" ht="15" hidden="false" customHeight="false" outlineLevel="0" collapsed="false">
      <c r="B200" s="12" t="n">
        <v>46375</v>
      </c>
      <c r="C200" s="7" t="s">
        <v>55</v>
      </c>
      <c r="D200" s="7" t="s">
        <v>83</v>
      </c>
      <c r="E200" s="7" t="s">
        <v>215</v>
      </c>
      <c r="F200" s="13" t="n">
        <v>37</v>
      </c>
    </row>
    <row r="201" customFormat="false" ht="15" hidden="false" customHeight="false" outlineLevel="0" collapsed="false">
      <c r="B201" s="12" t="n">
        <v>46375</v>
      </c>
      <c r="C201" s="7" t="s">
        <v>55</v>
      </c>
      <c r="D201" s="7" t="s">
        <v>197</v>
      </c>
      <c r="E201" s="7" t="s">
        <v>215</v>
      </c>
      <c r="F201" s="13" t="n">
        <v>17</v>
      </c>
    </row>
    <row r="202" customFormat="false" ht="15" hidden="false" customHeight="false" outlineLevel="0" collapsed="false">
      <c r="B202" s="12" t="n">
        <v>46375</v>
      </c>
      <c r="C202" s="7" t="s">
        <v>55</v>
      </c>
      <c r="D202" s="7" t="s">
        <v>83</v>
      </c>
      <c r="E202" s="7" t="s">
        <v>226</v>
      </c>
      <c r="F202" s="13" t="n">
        <v>33</v>
      </c>
    </row>
    <row r="203" customFormat="false" ht="15" hidden="false" customHeight="false" outlineLevel="0" collapsed="false">
      <c r="B203" s="12" t="n">
        <v>46375</v>
      </c>
      <c r="C203" s="7" t="s">
        <v>55</v>
      </c>
      <c r="D203" s="7" t="s">
        <v>83</v>
      </c>
      <c r="E203" s="7" t="s">
        <v>215</v>
      </c>
      <c r="F203" s="13" t="n">
        <v>46</v>
      </c>
    </row>
    <row r="204" customFormat="false" ht="15" hidden="false" customHeight="false" outlineLevel="0" collapsed="false">
      <c r="B204" s="12" t="n">
        <v>46375</v>
      </c>
      <c r="C204" s="7" t="s">
        <v>55</v>
      </c>
      <c r="D204" s="7" t="s">
        <v>83</v>
      </c>
      <c r="E204" s="7" t="s">
        <v>215</v>
      </c>
      <c r="F204" s="13" t="n">
        <v>24</v>
      </c>
    </row>
    <row r="205" customFormat="false" ht="15" hidden="false" customHeight="false" outlineLevel="0" collapsed="false">
      <c r="B205" s="12" t="n">
        <v>46375</v>
      </c>
      <c r="C205" s="7" t="s">
        <v>55</v>
      </c>
      <c r="D205" s="7" t="s">
        <v>198</v>
      </c>
      <c r="E205" s="7" t="s">
        <v>215</v>
      </c>
      <c r="F205" s="13" t="n">
        <v>15</v>
      </c>
    </row>
    <row r="206" customFormat="false" ht="15" hidden="false" customHeight="false" outlineLevel="0" collapsed="false">
      <c r="B206" s="12" t="n">
        <v>46375</v>
      </c>
      <c r="C206" s="7" t="s">
        <v>55</v>
      </c>
      <c r="D206" s="7" t="s">
        <v>197</v>
      </c>
      <c r="E206" s="7" t="s">
        <v>215</v>
      </c>
      <c r="F206" s="13" t="n">
        <v>22</v>
      </c>
    </row>
    <row r="207" customFormat="false" ht="15" hidden="false" customHeight="false" outlineLevel="0" collapsed="false">
      <c r="B207" s="12" t="n">
        <v>46375</v>
      </c>
      <c r="C207" s="7" t="s">
        <v>55</v>
      </c>
      <c r="D207" s="7" t="s">
        <v>198</v>
      </c>
      <c r="E207" s="7" t="s">
        <v>215</v>
      </c>
      <c r="F207" s="13" t="n">
        <v>2</v>
      </c>
    </row>
    <row r="208" customFormat="false" ht="15" hidden="false" customHeight="false" outlineLevel="0" collapsed="false">
      <c r="B208" s="12" t="n">
        <v>46375</v>
      </c>
      <c r="C208" s="7" t="s">
        <v>55</v>
      </c>
      <c r="D208" s="7" t="s">
        <v>196</v>
      </c>
      <c r="E208" s="7" t="s">
        <v>215</v>
      </c>
      <c r="F208" s="13" t="n">
        <v>275</v>
      </c>
    </row>
    <row r="209" customFormat="false" ht="15" hidden="false" customHeight="false" outlineLevel="0" collapsed="false">
      <c r="B209" s="12" t="n">
        <v>46375</v>
      </c>
      <c r="C209" s="7" t="s">
        <v>55</v>
      </c>
      <c r="D209" s="7" t="s">
        <v>198</v>
      </c>
      <c r="E209" s="7" t="s">
        <v>215</v>
      </c>
      <c r="F209" s="13" t="n">
        <v>6</v>
      </c>
    </row>
    <row r="210" customFormat="false" ht="15" hidden="false" customHeight="false" outlineLevel="0" collapsed="false">
      <c r="B210" s="12" t="n">
        <v>46375</v>
      </c>
      <c r="C210" s="7" t="s">
        <v>55</v>
      </c>
      <c r="D210" s="7" t="s">
        <v>83</v>
      </c>
      <c r="E210" s="7" t="s">
        <v>226</v>
      </c>
      <c r="F210" s="13" t="n">
        <v>48</v>
      </c>
    </row>
    <row r="211" customFormat="false" ht="15" hidden="false" customHeight="false" outlineLevel="0" collapsed="false">
      <c r="B211" s="12" t="n">
        <v>46375</v>
      </c>
      <c r="C211" s="7" t="s">
        <v>55</v>
      </c>
      <c r="D211" s="7" t="s">
        <v>198</v>
      </c>
      <c r="E211" s="7" t="s">
        <v>215</v>
      </c>
      <c r="F211" s="13" t="n">
        <v>8</v>
      </c>
    </row>
    <row r="212" customFormat="false" ht="15" hidden="false" customHeight="false" outlineLevel="0" collapsed="false">
      <c r="B212" s="12" t="n">
        <v>46375</v>
      </c>
      <c r="C212" s="7" t="s">
        <v>55</v>
      </c>
      <c r="D212" s="7" t="s">
        <v>83</v>
      </c>
      <c r="E212" s="7" t="s">
        <v>226</v>
      </c>
      <c r="F212" s="13" t="n">
        <v>48</v>
      </c>
    </row>
    <row r="213" customFormat="false" ht="15" hidden="false" customHeight="false" outlineLevel="0" collapsed="false">
      <c r="B213" s="12" t="n">
        <v>46375</v>
      </c>
      <c r="C213" s="7" t="s">
        <v>55</v>
      </c>
      <c r="D213" s="7" t="s">
        <v>198</v>
      </c>
      <c r="E213" s="7" t="s">
        <v>215</v>
      </c>
      <c r="F213" s="13" t="n">
        <v>8</v>
      </c>
    </row>
    <row r="214" customFormat="false" ht="15" hidden="false" customHeight="false" outlineLevel="0" collapsed="false">
      <c r="B214" s="12" t="n">
        <v>46375</v>
      </c>
      <c r="C214" s="7" t="s">
        <v>55</v>
      </c>
      <c r="D214" s="7" t="s">
        <v>198</v>
      </c>
      <c r="E214" s="7" t="s">
        <v>215</v>
      </c>
      <c r="F214" s="13" t="n">
        <v>18</v>
      </c>
    </row>
    <row r="215" customFormat="false" ht="15" hidden="false" customHeight="false" outlineLevel="0" collapsed="false">
      <c r="B215" s="12" t="n">
        <v>46375</v>
      </c>
      <c r="C215" s="7" t="s">
        <v>55</v>
      </c>
      <c r="D215" s="7" t="s">
        <v>83</v>
      </c>
      <c r="E215" s="7" t="s">
        <v>226</v>
      </c>
      <c r="F215" s="13" t="n">
        <v>26</v>
      </c>
    </row>
    <row r="216" customFormat="false" ht="15" hidden="false" customHeight="false" outlineLevel="0" collapsed="false">
      <c r="B216" s="12" t="n">
        <v>46375</v>
      </c>
      <c r="C216" s="7" t="s">
        <v>55</v>
      </c>
      <c r="D216" s="7" t="s">
        <v>83</v>
      </c>
      <c r="E216" s="7" t="s">
        <v>226</v>
      </c>
      <c r="F216" s="13" t="n">
        <v>22</v>
      </c>
    </row>
    <row r="217" customFormat="false" ht="15" hidden="false" customHeight="false" outlineLevel="0" collapsed="false">
      <c r="B217" s="12" t="n">
        <v>46375</v>
      </c>
      <c r="C217" s="7" t="s">
        <v>55</v>
      </c>
      <c r="D217" s="7" t="s">
        <v>83</v>
      </c>
      <c r="E217" s="7" t="s">
        <v>215</v>
      </c>
      <c r="F217" s="13" t="n">
        <v>59</v>
      </c>
    </row>
    <row r="218" customFormat="false" ht="15" hidden="false" customHeight="false" outlineLevel="0" collapsed="false">
      <c r="B218" s="12" t="n">
        <v>46375</v>
      </c>
      <c r="C218" s="7" t="s">
        <v>55</v>
      </c>
      <c r="D218" s="7" t="s">
        <v>197</v>
      </c>
      <c r="E218" s="7" t="s">
        <v>215</v>
      </c>
      <c r="F218" s="13" t="n">
        <v>22</v>
      </c>
    </row>
    <row r="219" customFormat="false" ht="15" hidden="false" customHeight="false" outlineLevel="0" collapsed="false">
      <c r="B219" s="12" t="n">
        <v>46375</v>
      </c>
      <c r="C219" s="7" t="s">
        <v>55</v>
      </c>
      <c r="D219" s="7" t="s">
        <v>83</v>
      </c>
      <c r="E219" s="7" t="s">
        <v>226</v>
      </c>
      <c r="F219" s="13" t="n">
        <v>24</v>
      </c>
    </row>
    <row r="220" customFormat="false" ht="15" hidden="false" customHeight="false" outlineLevel="0" collapsed="false">
      <c r="B220" s="12" t="n">
        <v>46375</v>
      </c>
      <c r="C220" s="7" t="s">
        <v>55</v>
      </c>
      <c r="D220" s="7" t="s">
        <v>83</v>
      </c>
      <c r="E220" s="7" t="s">
        <v>215</v>
      </c>
      <c r="F220" s="13" t="n">
        <v>55</v>
      </c>
    </row>
    <row r="221" customFormat="false" ht="15" hidden="false" customHeight="false" outlineLevel="0" collapsed="false">
      <c r="B221" s="12" t="n">
        <v>46375</v>
      </c>
      <c r="C221" s="7" t="s">
        <v>55</v>
      </c>
      <c r="D221" s="7" t="s">
        <v>198</v>
      </c>
      <c r="E221" s="7" t="s">
        <v>215</v>
      </c>
      <c r="F221" s="13" t="n">
        <v>2</v>
      </c>
    </row>
    <row r="222" customFormat="false" ht="15" hidden="false" customHeight="false" outlineLevel="0" collapsed="false">
      <c r="B222" s="12" t="n">
        <v>46375</v>
      </c>
      <c r="C222" s="7" t="s">
        <v>55</v>
      </c>
      <c r="D222" s="7" t="s">
        <v>83</v>
      </c>
      <c r="E222" s="7" t="s">
        <v>226</v>
      </c>
      <c r="F222" s="13" t="n">
        <v>44</v>
      </c>
    </row>
    <row r="223" customFormat="false" ht="15" hidden="false" customHeight="false" outlineLevel="0" collapsed="false">
      <c r="B223" s="12" t="n">
        <v>46375</v>
      </c>
      <c r="C223" s="7" t="s">
        <v>55</v>
      </c>
      <c r="D223" s="7" t="s">
        <v>83</v>
      </c>
      <c r="E223" s="7" t="s">
        <v>215</v>
      </c>
      <c r="F223" s="13" t="n">
        <v>22</v>
      </c>
    </row>
    <row r="224" customFormat="false" ht="15" hidden="false" customHeight="false" outlineLevel="0" collapsed="false">
      <c r="B224" s="12" t="n">
        <v>46375</v>
      </c>
      <c r="C224" s="7" t="s">
        <v>55</v>
      </c>
      <c r="D224" s="7" t="s">
        <v>83</v>
      </c>
      <c r="E224" s="7" t="s">
        <v>226</v>
      </c>
      <c r="F224" s="13" t="n">
        <v>35</v>
      </c>
    </row>
    <row r="225" customFormat="false" ht="15" hidden="false" customHeight="false" outlineLevel="0" collapsed="false">
      <c r="B225" s="12" t="n">
        <v>46375</v>
      </c>
      <c r="C225" s="7" t="s">
        <v>55</v>
      </c>
      <c r="D225" s="7" t="s">
        <v>83</v>
      </c>
      <c r="E225" s="7" t="s">
        <v>215</v>
      </c>
      <c r="F225" s="13" t="n">
        <v>11</v>
      </c>
    </row>
    <row r="226" customFormat="false" ht="15" hidden="false" customHeight="false" outlineLevel="0" collapsed="false">
      <c r="B226" s="12" t="n">
        <v>46375</v>
      </c>
      <c r="C226" s="7" t="s">
        <v>55</v>
      </c>
      <c r="D226" s="7" t="s">
        <v>83</v>
      </c>
      <c r="E226" s="7" t="s">
        <v>226</v>
      </c>
      <c r="F226" s="13" t="n">
        <v>46</v>
      </c>
    </row>
    <row r="227" customFormat="false" ht="15" hidden="false" customHeight="false" outlineLevel="0" collapsed="false">
      <c r="B227" s="12" t="n">
        <v>46375</v>
      </c>
      <c r="C227" s="7" t="s">
        <v>55</v>
      </c>
      <c r="D227" s="7" t="s">
        <v>83</v>
      </c>
      <c r="E227" s="7" t="s">
        <v>215</v>
      </c>
      <c r="F227" s="13" t="n">
        <v>33</v>
      </c>
    </row>
    <row r="228" customFormat="false" ht="15" hidden="false" customHeight="false" outlineLevel="0" collapsed="false">
      <c r="B228" s="12" t="n">
        <v>46375</v>
      </c>
      <c r="C228" s="7" t="s">
        <v>55</v>
      </c>
      <c r="D228" s="7" t="s">
        <v>83</v>
      </c>
      <c r="E228" s="7" t="s">
        <v>226</v>
      </c>
      <c r="F228" s="13" t="n">
        <v>24</v>
      </c>
    </row>
    <row r="229" customFormat="false" ht="15" hidden="false" customHeight="false" outlineLevel="0" collapsed="false">
      <c r="B229" s="12" t="n">
        <v>46375</v>
      </c>
      <c r="C229" s="7" t="s">
        <v>55</v>
      </c>
      <c r="D229" s="7" t="s">
        <v>83</v>
      </c>
      <c r="E229" s="7" t="s">
        <v>215</v>
      </c>
      <c r="F229" s="13" t="n">
        <v>35</v>
      </c>
    </row>
    <row r="230" customFormat="false" ht="15" hidden="false" customHeight="false" outlineLevel="0" collapsed="false">
      <c r="B230" s="12" t="n">
        <v>46375</v>
      </c>
      <c r="C230" s="7" t="s">
        <v>55</v>
      </c>
      <c r="D230" s="7" t="s">
        <v>197</v>
      </c>
      <c r="E230" s="7" t="s">
        <v>215</v>
      </c>
      <c r="F230" s="13" t="n">
        <v>21.5</v>
      </c>
    </row>
    <row r="231" customFormat="false" ht="15" hidden="false" customHeight="false" outlineLevel="0" collapsed="false">
      <c r="B231" s="12" t="n">
        <v>46375</v>
      </c>
      <c r="C231" s="7" t="s">
        <v>55</v>
      </c>
      <c r="D231" s="7" t="s">
        <v>83</v>
      </c>
      <c r="E231" s="7" t="s">
        <v>215</v>
      </c>
      <c r="F231" s="13" t="n">
        <v>24</v>
      </c>
    </row>
    <row r="232" customFormat="false" ht="15" hidden="false" customHeight="false" outlineLevel="0" collapsed="false">
      <c r="B232" s="12" t="n">
        <v>46375</v>
      </c>
      <c r="C232" s="7" t="s">
        <v>55</v>
      </c>
      <c r="D232" s="7" t="s">
        <v>197</v>
      </c>
      <c r="E232" s="7" t="s">
        <v>215</v>
      </c>
      <c r="F232" s="13" t="n">
        <v>13</v>
      </c>
    </row>
    <row r="233" customFormat="false" ht="15" hidden="false" customHeight="false" outlineLevel="0" collapsed="false">
      <c r="B233" s="12" t="n">
        <v>46375</v>
      </c>
      <c r="C233" s="7" t="s">
        <v>55</v>
      </c>
      <c r="D233" s="7" t="s">
        <v>83</v>
      </c>
      <c r="E233" s="7" t="s">
        <v>215</v>
      </c>
      <c r="F233" s="13" t="n">
        <v>46</v>
      </c>
    </row>
    <row r="234" customFormat="false" ht="15" hidden="false" customHeight="false" outlineLevel="0" collapsed="false">
      <c r="B234" s="12" t="n">
        <v>46375</v>
      </c>
      <c r="C234" s="7" t="s">
        <v>55</v>
      </c>
      <c r="D234" s="7" t="s">
        <v>198</v>
      </c>
      <c r="E234" s="7" t="s">
        <v>215</v>
      </c>
      <c r="F234" s="13" t="n">
        <v>8</v>
      </c>
    </row>
    <row r="235" customFormat="false" ht="15" hidden="false" customHeight="false" outlineLevel="0" collapsed="false">
      <c r="B235" s="12" t="n">
        <v>46375</v>
      </c>
      <c r="C235" s="7" t="s">
        <v>55</v>
      </c>
      <c r="D235" s="7" t="s">
        <v>83</v>
      </c>
      <c r="E235" s="7" t="s">
        <v>226</v>
      </c>
      <c r="F235" s="13" t="n">
        <v>24</v>
      </c>
    </row>
    <row r="236" customFormat="false" ht="15" hidden="false" customHeight="false" outlineLevel="0" collapsed="false">
      <c r="B236" s="12" t="n">
        <v>46375</v>
      </c>
      <c r="C236" s="7" t="s">
        <v>55</v>
      </c>
      <c r="D236" s="7" t="s">
        <v>197</v>
      </c>
      <c r="E236" s="7" t="s">
        <v>215</v>
      </c>
      <c r="F236" s="13" t="n">
        <v>12</v>
      </c>
    </row>
    <row r="237" customFormat="false" ht="15" hidden="false" customHeight="false" outlineLevel="0" collapsed="false">
      <c r="B237" s="12" t="n">
        <v>46375</v>
      </c>
      <c r="C237" s="7" t="s">
        <v>55</v>
      </c>
      <c r="D237" s="7" t="s">
        <v>83</v>
      </c>
      <c r="E237" s="7" t="s">
        <v>215</v>
      </c>
      <c r="F237" s="13" t="n">
        <v>13</v>
      </c>
    </row>
    <row r="238" customFormat="false" ht="15" hidden="false" customHeight="false" outlineLevel="0" collapsed="false">
      <c r="B238" s="12" t="n">
        <v>46375</v>
      </c>
      <c r="C238" s="7" t="s">
        <v>55</v>
      </c>
      <c r="D238" s="7" t="s">
        <v>197</v>
      </c>
      <c r="E238" s="7" t="s">
        <v>215</v>
      </c>
      <c r="F238" s="13" t="n">
        <v>12</v>
      </c>
    </row>
    <row r="239" customFormat="false" ht="15" hidden="false" customHeight="false" outlineLevel="0" collapsed="false">
      <c r="B239" s="12" t="n">
        <v>46375</v>
      </c>
      <c r="C239" s="7" t="s">
        <v>55</v>
      </c>
      <c r="D239" s="7" t="s">
        <v>83</v>
      </c>
      <c r="E239" s="7" t="s">
        <v>215</v>
      </c>
      <c r="F239" s="13" t="n">
        <v>11</v>
      </c>
    </row>
    <row r="240" customFormat="false" ht="15" hidden="false" customHeight="false" outlineLevel="0" collapsed="false">
      <c r="B240" s="12" t="n">
        <v>46375</v>
      </c>
      <c r="C240" s="7" t="s">
        <v>55</v>
      </c>
      <c r="D240" s="7" t="s">
        <v>83</v>
      </c>
      <c r="E240" s="7" t="s">
        <v>215</v>
      </c>
      <c r="F240" s="13" t="n">
        <v>22</v>
      </c>
    </row>
    <row r="241" customFormat="false" ht="15" hidden="false" customHeight="false" outlineLevel="0" collapsed="false">
      <c r="B241" s="12" t="n">
        <v>46376</v>
      </c>
      <c r="C241" s="7" t="s">
        <v>59</v>
      </c>
      <c r="D241" s="7" t="s">
        <v>83</v>
      </c>
      <c r="E241" s="7" t="s">
        <v>226</v>
      </c>
      <c r="F241" s="13" t="n">
        <v>22</v>
      </c>
    </row>
    <row r="242" customFormat="false" ht="15" hidden="false" customHeight="false" outlineLevel="0" collapsed="false">
      <c r="B242" s="12" t="n">
        <v>46376</v>
      </c>
      <c r="C242" s="7" t="s">
        <v>59</v>
      </c>
      <c r="D242" s="7" t="s">
        <v>83</v>
      </c>
      <c r="E242" s="7" t="s">
        <v>215</v>
      </c>
      <c r="F242" s="13" t="n">
        <v>59</v>
      </c>
    </row>
    <row r="243" customFormat="false" ht="15" hidden="false" customHeight="false" outlineLevel="0" collapsed="false">
      <c r="B243" s="12" t="n">
        <v>46376</v>
      </c>
      <c r="C243" s="7" t="s">
        <v>59</v>
      </c>
      <c r="D243" s="7" t="s">
        <v>197</v>
      </c>
      <c r="E243" s="7" t="s">
        <v>215</v>
      </c>
      <c r="F243" s="13" t="n">
        <v>14.5</v>
      </c>
    </row>
    <row r="244" customFormat="false" ht="15" hidden="false" customHeight="false" outlineLevel="0" collapsed="false">
      <c r="B244" s="12" t="n">
        <v>46376</v>
      </c>
      <c r="C244" s="7" t="s">
        <v>59</v>
      </c>
      <c r="D244" s="7" t="s">
        <v>198</v>
      </c>
      <c r="E244" s="7" t="s">
        <v>215</v>
      </c>
      <c r="F244" s="13" t="n">
        <v>25</v>
      </c>
    </row>
    <row r="245" customFormat="false" ht="15" hidden="false" customHeight="false" outlineLevel="0" collapsed="false">
      <c r="B245" s="12" t="n">
        <v>46376</v>
      </c>
      <c r="C245" s="7" t="s">
        <v>59</v>
      </c>
      <c r="D245" s="7" t="s">
        <v>83</v>
      </c>
      <c r="E245" s="7" t="s">
        <v>215</v>
      </c>
      <c r="F245" s="13" t="n">
        <v>44</v>
      </c>
    </row>
    <row r="246" customFormat="false" ht="15" hidden="false" customHeight="false" outlineLevel="0" collapsed="false">
      <c r="B246" s="12" t="n">
        <v>46376</v>
      </c>
      <c r="C246" s="7" t="s">
        <v>59</v>
      </c>
      <c r="D246" s="7" t="s">
        <v>83</v>
      </c>
      <c r="E246" s="7" t="s">
        <v>226</v>
      </c>
      <c r="F246" s="13" t="n">
        <v>44</v>
      </c>
    </row>
    <row r="247" customFormat="false" ht="15" hidden="false" customHeight="false" outlineLevel="0" collapsed="false">
      <c r="B247" s="12" t="n">
        <v>46376</v>
      </c>
      <c r="C247" s="7" t="s">
        <v>59</v>
      </c>
      <c r="D247" s="7" t="s">
        <v>197</v>
      </c>
      <c r="E247" s="7" t="s">
        <v>215</v>
      </c>
      <c r="F247" s="13" t="n">
        <v>15</v>
      </c>
    </row>
    <row r="248" customFormat="false" ht="15" hidden="false" customHeight="false" outlineLevel="0" collapsed="false">
      <c r="B248" s="12" t="n">
        <v>46376</v>
      </c>
      <c r="C248" s="7" t="s">
        <v>59</v>
      </c>
      <c r="D248" s="7" t="s">
        <v>83</v>
      </c>
      <c r="E248" s="7" t="s">
        <v>215</v>
      </c>
      <c r="F248" s="13" t="n">
        <v>37</v>
      </c>
    </row>
    <row r="249" customFormat="false" ht="15" hidden="false" customHeight="false" outlineLevel="0" collapsed="false">
      <c r="B249" s="12" t="n">
        <v>46376</v>
      </c>
      <c r="C249" s="7" t="s">
        <v>59</v>
      </c>
      <c r="D249" s="7" t="s">
        <v>83</v>
      </c>
      <c r="E249" s="7" t="s">
        <v>215</v>
      </c>
      <c r="F249" s="13" t="n">
        <v>22</v>
      </c>
    </row>
    <row r="250" customFormat="false" ht="15" hidden="false" customHeight="false" outlineLevel="0" collapsed="false">
      <c r="B250" s="12" t="n">
        <v>46376</v>
      </c>
      <c r="C250" s="7" t="s">
        <v>59</v>
      </c>
      <c r="D250" s="7" t="s">
        <v>196</v>
      </c>
      <c r="E250" s="7" t="s">
        <v>215</v>
      </c>
      <c r="F250" s="13" t="n">
        <v>250</v>
      </c>
    </row>
    <row r="251" customFormat="false" ht="15" hidden="false" customHeight="false" outlineLevel="0" collapsed="false">
      <c r="B251" s="12" t="n">
        <v>46376</v>
      </c>
      <c r="C251" s="7" t="s">
        <v>59</v>
      </c>
      <c r="D251" s="7" t="s">
        <v>83</v>
      </c>
      <c r="E251" s="7" t="s">
        <v>226</v>
      </c>
      <c r="F251" s="13" t="n">
        <v>24</v>
      </c>
    </row>
    <row r="252" customFormat="false" ht="15" hidden="false" customHeight="false" outlineLevel="0" collapsed="false">
      <c r="B252" s="12" t="n">
        <v>46376</v>
      </c>
      <c r="C252" s="7" t="s">
        <v>59</v>
      </c>
      <c r="D252" s="7" t="s">
        <v>198</v>
      </c>
      <c r="E252" s="7" t="s">
        <v>215</v>
      </c>
      <c r="F252" s="13" t="n">
        <v>12</v>
      </c>
    </row>
    <row r="253" customFormat="false" ht="15" hidden="false" customHeight="false" outlineLevel="0" collapsed="false">
      <c r="B253" s="12" t="n">
        <v>46376</v>
      </c>
      <c r="C253" s="7" t="s">
        <v>59</v>
      </c>
      <c r="D253" s="7" t="s">
        <v>197</v>
      </c>
      <c r="E253" s="7" t="s">
        <v>215</v>
      </c>
      <c r="F253" s="13" t="n">
        <v>18.5</v>
      </c>
    </row>
    <row r="254" customFormat="false" ht="15" hidden="false" customHeight="false" outlineLevel="0" collapsed="false">
      <c r="B254" s="12" t="n">
        <v>46376</v>
      </c>
      <c r="C254" s="7" t="s">
        <v>59</v>
      </c>
      <c r="D254" s="7" t="s">
        <v>197</v>
      </c>
      <c r="E254" s="7" t="s">
        <v>215</v>
      </c>
      <c r="F254" s="13" t="n">
        <v>13.5</v>
      </c>
    </row>
    <row r="255" customFormat="false" ht="15" hidden="false" customHeight="false" outlineLevel="0" collapsed="false">
      <c r="B255" s="12" t="n">
        <v>46376</v>
      </c>
      <c r="C255" s="7" t="s">
        <v>59</v>
      </c>
      <c r="D255" s="7" t="s">
        <v>198</v>
      </c>
      <c r="E255" s="7" t="s">
        <v>215</v>
      </c>
      <c r="F255" s="13" t="n">
        <v>8</v>
      </c>
    </row>
    <row r="256" customFormat="false" ht="15" hidden="false" customHeight="false" outlineLevel="0" collapsed="false">
      <c r="B256" s="12" t="n">
        <v>46376</v>
      </c>
      <c r="C256" s="7" t="s">
        <v>59</v>
      </c>
      <c r="D256" s="7" t="s">
        <v>83</v>
      </c>
      <c r="E256" s="7" t="s">
        <v>215</v>
      </c>
      <c r="F256" s="13" t="n">
        <v>11</v>
      </c>
    </row>
    <row r="257" customFormat="false" ht="15" hidden="false" customHeight="false" outlineLevel="0" collapsed="false">
      <c r="B257" s="12" t="n">
        <v>46376</v>
      </c>
      <c r="C257" s="7" t="s">
        <v>59</v>
      </c>
      <c r="D257" s="7" t="s">
        <v>197</v>
      </c>
      <c r="E257" s="7" t="s">
        <v>215</v>
      </c>
      <c r="F257" s="13" t="n">
        <v>7.5</v>
      </c>
    </row>
    <row r="258" customFormat="false" ht="15" hidden="false" customHeight="false" outlineLevel="0" collapsed="false">
      <c r="B258" s="12" t="n">
        <v>46376</v>
      </c>
      <c r="C258" s="7" t="s">
        <v>59</v>
      </c>
      <c r="D258" s="7" t="s">
        <v>197</v>
      </c>
      <c r="E258" s="7" t="s">
        <v>215</v>
      </c>
      <c r="F258" s="13" t="n">
        <v>15.5</v>
      </c>
    </row>
    <row r="259" customFormat="false" ht="15" hidden="false" customHeight="false" outlineLevel="0" collapsed="false">
      <c r="B259" s="12" t="n">
        <v>46376</v>
      </c>
      <c r="C259" s="7" t="s">
        <v>59</v>
      </c>
      <c r="D259" s="7" t="s">
        <v>83</v>
      </c>
      <c r="E259" s="7" t="s">
        <v>215</v>
      </c>
      <c r="F259" s="13" t="n">
        <v>44</v>
      </c>
    </row>
    <row r="260" customFormat="false" ht="15" hidden="false" customHeight="false" outlineLevel="0" collapsed="false">
      <c r="B260" s="12" t="n">
        <v>46376</v>
      </c>
      <c r="C260" s="7" t="s">
        <v>59</v>
      </c>
      <c r="D260" s="7" t="s">
        <v>198</v>
      </c>
      <c r="E260" s="7" t="s">
        <v>215</v>
      </c>
      <c r="F260" s="13" t="n">
        <v>6</v>
      </c>
    </row>
    <row r="261" customFormat="false" ht="15" hidden="false" customHeight="false" outlineLevel="0" collapsed="false">
      <c r="B261" s="12" t="n">
        <v>46376</v>
      </c>
      <c r="C261" s="7" t="s">
        <v>59</v>
      </c>
      <c r="D261" s="7" t="s">
        <v>197</v>
      </c>
      <c r="E261" s="7" t="s">
        <v>215</v>
      </c>
      <c r="F261" s="13" t="n">
        <v>12</v>
      </c>
    </row>
    <row r="262" customFormat="false" ht="15" hidden="false" customHeight="false" outlineLevel="0" collapsed="false">
      <c r="B262" s="12" t="n">
        <v>46376</v>
      </c>
      <c r="C262" s="7" t="s">
        <v>59</v>
      </c>
      <c r="D262" s="7" t="s">
        <v>197</v>
      </c>
      <c r="E262" s="7" t="s">
        <v>215</v>
      </c>
      <c r="F262" s="13" t="n">
        <v>13</v>
      </c>
    </row>
    <row r="263" customFormat="false" ht="15" hidden="false" customHeight="false" outlineLevel="0" collapsed="false">
      <c r="B263" s="12" t="n">
        <v>46376</v>
      </c>
      <c r="C263" s="7" t="s">
        <v>59</v>
      </c>
      <c r="D263" s="7" t="s">
        <v>198</v>
      </c>
      <c r="E263" s="7" t="s">
        <v>215</v>
      </c>
      <c r="F263" s="13" t="n">
        <v>15</v>
      </c>
    </row>
    <row r="264" customFormat="false" ht="15" hidden="false" customHeight="false" outlineLevel="0" collapsed="false">
      <c r="B264" s="12" t="n">
        <v>46376</v>
      </c>
      <c r="C264" s="7" t="s">
        <v>59</v>
      </c>
      <c r="D264" s="7" t="s">
        <v>83</v>
      </c>
      <c r="E264" s="7" t="s">
        <v>215</v>
      </c>
      <c r="F264" s="13" t="n">
        <v>22</v>
      </c>
    </row>
    <row r="265" customFormat="false" ht="15" hidden="false" customHeight="false" outlineLevel="0" collapsed="false">
      <c r="B265" s="12" t="n">
        <v>46376</v>
      </c>
      <c r="C265" s="7" t="s">
        <v>59</v>
      </c>
      <c r="D265" s="7" t="s">
        <v>83</v>
      </c>
      <c r="E265" s="7" t="s">
        <v>215</v>
      </c>
      <c r="F265" s="13" t="n">
        <v>33</v>
      </c>
    </row>
    <row r="266" customFormat="false" ht="15" hidden="false" customHeight="false" outlineLevel="0" collapsed="false">
      <c r="B266" s="12" t="n">
        <v>46376</v>
      </c>
      <c r="C266" s="7" t="s">
        <v>59</v>
      </c>
      <c r="D266" s="7" t="s">
        <v>83</v>
      </c>
      <c r="E266" s="7" t="s">
        <v>215</v>
      </c>
      <c r="F266" s="13" t="n">
        <v>44</v>
      </c>
    </row>
    <row r="267" customFormat="false" ht="15" hidden="false" customHeight="false" outlineLevel="0" collapsed="false">
      <c r="B267" s="12" t="n">
        <v>46376</v>
      </c>
      <c r="C267" s="7" t="s">
        <v>59</v>
      </c>
      <c r="D267" s="7" t="s">
        <v>197</v>
      </c>
      <c r="E267" s="7" t="s">
        <v>215</v>
      </c>
      <c r="F267" s="13" t="n">
        <v>9.5</v>
      </c>
    </row>
    <row r="268" customFormat="false" ht="15" hidden="false" customHeight="false" outlineLevel="0" collapsed="false">
      <c r="B268" s="12" t="n">
        <v>46376</v>
      </c>
      <c r="C268" s="7" t="s">
        <v>59</v>
      </c>
      <c r="D268" s="7" t="s">
        <v>197</v>
      </c>
      <c r="E268" s="7" t="s">
        <v>215</v>
      </c>
      <c r="F268" s="13" t="n">
        <v>19</v>
      </c>
    </row>
    <row r="269" customFormat="false" ht="15" hidden="false" customHeight="false" outlineLevel="0" collapsed="false">
      <c r="B269" s="12" t="n">
        <v>46376</v>
      </c>
      <c r="C269" s="7" t="s">
        <v>59</v>
      </c>
      <c r="D269" s="7" t="s">
        <v>198</v>
      </c>
      <c r="E269" s="7" t="s">
        <v>215</v>
      </c>
      <c r="F269" s="13" t="n">
        <v>15</v>
      </c>
    </row>
    <row r="270" customFormat="false" ht="15" hidden="false" customHeight="false" outlineLevel="0" collapsed="false">
      <c r="B270" s="12" t="n">
        <v>46376</v>
      </c>
      <c r="C270" s="7" t="s">
        <v>59</v>
      </c>
      <c r="D270" s="7" t="s">
        <v>83</v>
      </c>
      <c r="E270" s="7" t="s">
        <v>215</v>
      </c>
      <c r="F270" s="13" t="n">
        <v>33</v>
      </c>
    </row>
    <row r="271" customFormat="false" ht="15" hidden="false" customHeight="false" outlineLevel="0" collapsed="false">
      <c r="B271" s="12" t="n">
        <v>46376</v>
      </c>
      <c r="C271" s="7" t="s">
        <v>59</v>
      </c>
      <c r="D271" s="7" t="s">
        <v>83</v>
      </c>
      <c r="E271" s="7" t="s">
        <v>226</v>
      </c>
      <c r="F271" s="13" t="n">
        <v>46</v>
      </c>
    </row>
    <row r="272" customFormat="false" ht="15" hidden="false" customHeight="false" outlineLevel="0" collapsed="false">
      <c r="B272" s="12" t="n">
        <v>46376</v>
      </c>
      <c r="C272" s="7" t="s">
        <v>59</v>
      </c>
      <c r="D272" s="7" t="s">
        <v>198</v>
      </c>
      <c r="E272" s="7" t="s">
        <v>215</v>
      </c>
      <c r="F272" s="13" t="n">
        <v>8</v>
      </c>
    </row>
    <row r="273" customFormat="false" ht="15" hidden="false" customHeight="false" outlineLevel="0" collapsed="false">
      <c r="B273" s="12" t="n">
        <v>46376</v>
      </c>
      <c r="C273" s="7" t="s">
        <v>59</v>
      </c>
      <c r="D273" s="7" t="s">
        <v>197</v>
      </c>
      <c r="E273" s="7" t="s">
        <v>215</v>
      </c>
      <c r="F273" s="13" t="n">
        <v>15.5</v>
      </c>
    </row>
    <row r="274" customFormat="false" ht="15" hidden="false" customHeight="false" outlineLevel="0" collapsed="false">
      <c r="B274" s="12" t="n">
        <v>46376</v>
      </c>
      <c r="C274" s="7" t="s">
        <v>59</v>
      </c>
      <c r="D274" s="7" t="s">
        <v>83</v>
      </c>
      <c r="E274" s="7" t="s">
        <v>226</v>
      </c>
      <c r="F274" s="13" t="n">
        <v>26</v>
      </c>
    </row>
    <row r="275" customFormat="false" ht="15" hidden="false" customHeight="false" outlineLevel="0" collapsed="false">
      <c r="B275" s="12" t="n">
        <v>46376</v>
      </c>
      <c r="C275" s="7" t="s">
        <v>59</v>
      </c>
      <c r="D275" s="7" t="s">
        <v>197</v>
      </c>
      <c r="E275" s="7" t="s">
        <v>215</v>
      </c>
      <c r="F275" s="13" t="n">
        <v>4.5</v>
      </c>
    </row>
    <row r="276" customFormat="false" ht="15" hidden="false" customHeight="false" outlineLevel="0" collapsed="false">
      <c r="B276" s="12" t="n">
        <v>46376</v>
      </c>
      <c r="C276" s="7" t="s">
        <v>59</v>
      </c>
      <c r="D276" s="7" t="s">
        <v>83</v>
      </c>
      <c r="E276" s="7" t="s">
        <v>215</v>
      </c>
      <c r="F276" s="13" t="n">
        <v>22</v>
      </c>
    </row>
    <row r="277" customFormat="false" ht="15" hidden="false" customHeight="false" outlineLevel="0" collapsed="false">
      <c r="B277" s="12" t="n">
        <v>46376</v>
      </c>
      <c r="C277" s="7" t="s">
        <v>59</v>
      </c>
      <c r="D277" s="7" t="s">
        <v>199</v>
      </c>
      <c r="E277" s="7" t="s">
        <v>226</v>
      </c>
      <c r="F277" s="13" t="n">
        <v>95</v>
      </c>
    </row>
    <row r="278" customFormat="false" ht="15" hidden="false" customHeight="false" outlineLevel="0" collapsed="false">
      <c r="B278" s="12" t="n">
        <v>46376</v>
      </c>
      <c r="C278" s="7" t="s">
        <v>59</v>
      </c>
      <c r="D278" s="7" t="s">
        <v>83</v>
      </c>
      <c r="E278" s="7" t="s">
        <v>226</v>
      </c>
      <c r="F278" s="13" t="n">
        <v>13</v>
      </c>
    </row>
    <row r="279" customFormat="false" ht="15" hidden="false" customHeight="false" outlineLevel="0" collapsed="false">
      <c r="B279" s="12" t="n">
        <v>46376</v>
      </c>
      <c r="C279" s="7" t="s">
        <v>59</v>
      </c>
      <c r="D279" s="7" t="s">
        <v>197</v>
      </c>
      <c r="E279" s="7" t="s">
        <v>215</v>
      </c>
      <c r="F279" s="13" t="n">
        <v>20.5</v>
      </c>
    </row>
    <row r="280" customFormat="false" ht="15" hidden="false" customHeight="false" outlineLevel="0" collapsed="false">
      <c r="B280" s="12" t="n">
        <v>46376</v>
      </c>
      <c r="C280" s="7" t="s">
        <v>59</v>
      </c>
      <c r="D280" s="7" t="s">
        <v>83</v>
      </c>
      <c r="E280" s="7" t="s">
        <v>215</v>
      </c>
      <c r="F280" s="13" t="n">
        <v>44</v>
      </c>
    </row>
    <row r="281" customFormat="false" ht="15" hidden="false" customHeight="false" outlineLevel="0" collapsed="false">
      <c r="B281" s="12" t="n">
        <v>46376</v>
      </c>
      <c r="C281" s="7" t="s">
        <v>59</v>
      </c>
      <c r="D281" s="7" t="s">
        <v>197</v>
      </c>
      <c r="E281" s="7" t="s">
        <v>215</v>
      </c>
      <c r="F281" s="13" t="n">
        <v>21.5</v>
      </c>
    </row>
    <row r="282" customFormat="false" ht="15" hidden="false" customHeight="false" outlineLevel="0" collapsed="false">
      <c r="B282" s="12" t="n">
        <v>46376</v>
      </c>
      <c r="C282" s="7" t="s">
        <v>59</v>
      </c>
      <c r="D282" s="7" t="s">
        <v>197</v>
      </c>
      <c r="E282" s="7" t="s">
        <v>215</v>
      </c>
      <c r="F282" s="13" t="n">
        <v>11</v>
      </c>
    </row>
    <row r="283" customFormat="false" ht="15" hidden="false" customHeight="false" outlineLevel="0" collapsed="false">
      <c r="B283" s="12" t="n">
        <v>46376</v>
      </c>
      <c r="C283" s="7" t="s">
        <v>59</v>
      </c>
      <c r="D283" s="7" t="s">
        <v>197</v>
      </c>
      <c r="E283" s="7" t="s">
        <v>215</v>
      </c>
      <c r="F283" s="13" t="n">
        <v>20.5</v>
      </c>
    </row>
    <row r="284" customFormat="false" ht="15" hidden="false" customHeight="false" outlineLevel="0" collapsed="false">
      <c r="B284" s="12" t="n">
        <v>46376</v>
      </c>
      <c r="C284" s="7" t="s">
        <v>59</v>
      </c>
      <c r="D284" s="7" t="s">
        <v>197</v>
      </c>
      <c r="E284" s="7" t="s">
        <v>215</v>
      </c>
      <c r="F284" s="13" t="n">
        <v>18</v>
      </c>
    </row>
    <row r="285" customFormat="false" ht="15" hidden="false" customHeight="false" outlineLevel="0" collapsed="false">
      <c r="B285" s="12" t="n">
        <v>46376</v>
      </c>
      <c r="C285" s="7" t="s">
        <v>59</v>
      </c>
      <c r="D285" s="7" t="s">
        <v>83</v>
      </c>
      <c r="E285" s="7" t="s">
        <v>226</v>
      </c>
      <c r="F285" s="13" t="n">
        <v>44</v>
      </c>
    </row>
    <row r="286" customFormat="false" ht="15" hidden="false" customHeight="false" outlineLevel="0" collapsed="false">
      <c r="B286" s="12" t="n">
        <v>46376</v>
      </c>
      <c r="C286" s="7" t="s">
        <v>59</v>
      </c>
      <c r="D286" s="7" t="s">
        <v>83</v>
      </c>
      <c r="E286" s="7" t="s">
        <v>226</v>
      </c>
      <c r="F286" s="13" t="n">
        <v>15</v>
      </c>
    </row>
    <row r="287" customFormat="false" ht="15" hidden="false" customHeight="false" outlineLevel="0" collapsed="false">
      <c r="B287" s="12" t="n">
        <v>46376</v>
      </c>
      <c r="C287" s="7" t="s">
        <v>59</v>
      </c>
      <c r="D287" s="7" t="s">
        <v>197</v>
      </c>
      <c r="E287" s="7" t="s">
        <v>215</v>
      </c>
      <c r="F287" s="13" t="n">
        <v>8</v>
      </c>
    </row>
    <row r="288" customFormat="false" ht="15" hidden="false" customHeight="false" outlineLevel="0" collapsed="false">
      <c r="B288" s="12" t="n">
        <v>46376</v>
      </c>
      <c r="C288" s="7" t="s">
        <v>59</v>
      </c>
      <c r="D288" s="7" t="s">
        <v>83</v>
      </c>
      <c r="E288" s="7" t="s">
        <v>226</v>
      </c>
      <c r="F288" s="13" t="n">
        <v>35</v>
      </c>
    </row>
    <row r="289" customFormat="false" ht="15" hidden="false" customHeight="false" outlineLevel="0" collapsed="false">
      <c r="B289" s="12" t="n">
        <v>46376</v>
      </c>
      <c r="C289" s="7" t="s">
        <v>59</v>
      </c>
      <c r="D289" s="7" t="s">
        <v>198</v>
      </c>
      <c r="E289" s="7" t="s">
        <v>215</v>
      </c>
      <c r="F289" s="13" t="n">
        <v>4</v>
      </c>
    </row>
    <row r="290" customFormat="false" ht="15" hidden="false" customHeight="false" outlineLevel="0" collapsed="false">
      <c r="B290" s="12" t="n">
        <v>46376</v>
      </c>
      <c r="C290" s="7" t="s">
        <v>59</v>
      </c>
      <c r="D290" s="7" t="s">
        <v>197</v>
      </c>
      <c r="E290" s="7" t="s">
        <v>215</v>
      </c>
      <c r="F290" s="13" t="n">
        <v>14.5</v>
      </c>
    </row>
    <row r="291" customFormat="false" ht="15" hidden="false" customHeight="false" outlineLevel="0" collapsed="false">
      <c r="B291" s="12" t="n">
        <v>46376</v>
      </c>
      <c r="C291" s="7" t="s">
        <v>59</v>
      </c>
      <c r="D291" s="7" t="s">
        <v>198</v>
      </c>
      <c r="E291" s="7" t="s">
        <v>215</v>
      </c>
      <c r="F291" s="13" t="n">
        <v>8</v>
      </c>
    </row>
    <row r="292" customFormat="false" ht="15" hidden="false" customHeight="false" outlineLevel="0" collapsed="false">
      <c r="B292" s="12" t="n">
        <v>46376</v>
      </c>
      <c r="C292" s="7" t="s">
        <v>59</v>
      </c>
      <c r="D292" s="7" t="s">
        <v>83</v>
      </c>
      <c r="E292" s="7" t="s">
        <v>215</v>
      </c>
      <c r="F292" s="13" t="n">
        <v>26</v>
      </c>
    </row>
    <row r="293" customFormat="false" ht="15" hidden="false" customHeight="false" outlineLevel="0" collapsed="false">
      <c r="B293" s="12" t="n">
        <v>46376</v>
      </c>
      <c r="C293" s="7" t="s">
        <v>59</v>
      </c>
      <c r="D293" s="7" t="s">
        <v>197</v>
      </c>
      <c r="E293" s="7" t="s">
        <v>215</v>
      </c>
      <c r="F293" s="13" t="n">
        <v>5.5</v>
      </c>
    </row>
    <row r="294" customFormat="false" ht="15" hidden="false" customHeight="false" outlineLevel="0" collapsed="false">
      <c r="B294" s="12" t="n">
        <v>46376</v>
      </c>
      <c r="C294" s="7" t="s">
        <v>59</v>
      </c>
      <c r="D294" s="7" t="s">
        <v>197</v>
      </c>
      <c r="E294" s="7" t="s">
        <v>215</v>
      </c>
      <c r="F294" s="13" t="n">
        <v>23</v>
      </c>
    </row>
    <row r="295" customFormat="false" ht="15" hidden="false" customHeight="false" outlineLevel="0" collapsed="false">
      <c r="B295" s="12" t="n">
        <v>46376</v>
      </c>
      <c r="C295" s="7" t="s">
        <v>59</v>
      </c>
      <c r="D295" s="7" t="s">
        <v>198</v>
      </c>
      <c r="E295" s="7" t="s">
        <v>215</v>
      </c>
      <c r="F295" s="13" t="n">
        <v>12</v>
      </c>
    </row>
    <row r="296" customFormat="false" ht="15" hidden="false" customHeight="false" outlineLevel="0" collapsed="false">
      <c r="B296" s="12" t="n">
        <v>46376</v>
      </c>
      <c r="C296" s="7" t="s">
        <v>59</v>
      </c>
      <c r="D296" s="7" t="s">
        <v>83</v>
      </c>
      <c r="E296" s="7" t="s">
        <v>215</v>
      </c>
      <c r="F296" s="13" t="n">
        <v>48</v>
      </c>
    </row>
    <row r="297" customFormat="false" ht="15" hidden="false" customHeight="false" outlineLevel="0" collapsed="false">
      <c r="B297" s="12" t="n">
        <v>46376</v>
      </c>
      <c r="C297" s="7" t="s">
        <v>59</v>
      </c>
      <c r="D297" s="7" t="s">
        <v>83</v>
      </c>
      <c r="E297" s="7" t="s">
        <v>226</v>
      </c>
      <c r="F297" s="13" t="n">
        <v>46</v>
      </c>
    </row>
    <row r="298" customFormat="false" ht="15" hidden="false" customHeight="false" outlineLevel="0" collapsed="false">
      <c r="B298" s="12" t="n">
        <v>46376</v>
      </c>
      <c r="C298" s="7" t="s">
        <v>59</v>
      </c>
      <c r="D298" s="7" t="s">
        <v>83</v>
      </c>
      <c r="E298" s="7" t="s">
        <v>215</v>
      </c>
      <c r="F298" s="13" t="n">
        <v>33</v>
      </c>
    </row>
    <row r="299" customFormat="false" ht="15" hidden="false" customHeight="false" outlineLevel="0" collapsed="false">
      <c r="B299" s="12" t="n">
        <v>46376</v>
      </c>
      <c r="C299" s="7" t="s">
        <v>59</v>
      </c>
      <c r="D299" s="7" t="s">
        <v>197</v>
      </c>
      <c r="E299" s="7" t="s">
        <v>215</v>
      </c>
      <c r="F299" s="13" t="n">
        <v>5</v>
      </c>
    </row>
    <row r="300" customFormat="false" ht="15" hidden="false" customHeight="false" outlineLevel="0" collapsed="false">
      <c r="B300" s="12" t="n">
        <v>46376</v>
      </c>
      <c r="C300" s="7" t="s">
        <v>59</v>
      </c>
      <c r="D300" s="7" t="s">
        <v>83</v>
      </c>
      <c r="E300" s="7" t="s">
        <v>226</v>
      </c>
      <c r="F300" s="13" t="n">
        <v>55</v>
      </c>
    </row>
    <row r="301" customFormat="false" ht="15" hidden="false" customHeight="false" outlineLevel="0" collapsed="false">
      <c r="B301" s="12" t="n">
        <v>46376</v>
      </c>
      <c r="C301" s="7" t="s">
        <v>59</v>
      </c>
      <c r="D301" s="7" t="s">
        <v>83</v>
      </c>
      <c r="E301" s="7" t="s">
        <v>226</v>
      </c>
      <c r="F301" s="13" t="n">
        <v>22</v>
      </c>
    </row>
    <row r="302" customFormat="false" ht="15" hidden="false" customHeight="false" outlineLevel="0" collapsed="false">
      <c r="B302" s="12" t="n">
        <v>46376</v>
      </c>
      <c r="C302" s="7" t="s">
        <v>59</v>
      </c>
      <c r="D302" s="7" t="s">
        <v>198</v>
      </c>
      <c r="E302" s="7" t="s">
        <v>215</v>
      </c>
      <c r="F302" s="13" t="n">
        <v>8</v>
      </c>
    </row>
    <row r="303" customFormat="false" ht="15" hidden="false" customHeight="false" outlineLevel="0" collapsed="false">
      <c r="B303" s="12" t="n">
        <v>46376</v>
      </c>
      <c r="C303" s="7" t="s">
        <v>59</v>
      </c>
      <c r="D303" s="7" t="s">
        <v>196</v>
      </c>
      <c r="E303" s="7" t="s">
        <v>226</v>
      </c>
      <c r="F303" s="13" t="n">
        <v>128</v>
      </c>
    </row>
    <row r="304" customFormat="false" ht="15" hidden="false" customHeight="false" outlineLevel="0" collapsed="false">
      <c r="B304" s="12" t="n">
        <v>46376</v>
      </c>
      <c r="C304" s="7" t="s">
        <v>59</v>
      </c>
      <c r="D304" s="7" t="s">
        <v>196</v>
      </c>
      <c r="E304" s="7" t="s">
        <v>226</v>
      </c>
      <c r="F304" s="13" t="n">
        <v>144</v>
      </c>
    </row>
    <row r="305" customFormat="false" ht="15" hidden="false" customHeight="false" outlineLevel="0" collapsed="false">
      <c r="B305" s="12" t="n">
        <v>46376</v>
      </c>
      <c r="C305" s="7" t="s">
        <v>59</v>
      </c>
      <c r="D305" s="7" t="s">
        <v>197</v>
      </c>
      <c r="E305" s="7" t="s">
        <v>215</v>
      </c>
      <c r="F305" s="13" t="n">
        <v>18</v>
      </c>
    </row>
    <row r="306" customFormat="false" ht="15" hidden="false" customHeight="false" outlineLevel="0" collapsed="false">
      <c r="B306" s="12" t="n">
        <v>46376</v>
      </c>
      <c r="C306" s="7" t="s">
        <v>59</v>
      </c>
      <c r="D306" s="7" t="s">
        <v>198</v>
      </c>
      <c r="E306" s="7" t="s">
        <v>215</v>
      </c>
      <c r="F306" s="13" t="n">
        <v>8</v>
      </c>
    </row>
    <row r="307" customFormat="false" ht="15" hidden="false" customHeight="false" outlineLevel="0" collapsed="false">
      <c r="B307" s="12" t="n">
        <v>46376</v>
      </c>
      <c r="C307" s="7" t="s">
        <v>59</v>
      </c>
      <c r="D307" s="7" t="s">
        <v>83</v>
      </c>
      <c r="E307" s="7" t="s">
        <v>215</v>
      </c>
      <c r="F307" s="13" t="n">
        <v>37</v>
      </c>
    </row>
    <row r="308" customFormat="false" ht="15" hidden="false" customHeight="false" outlineLevel="0" collapsed="false">
      <c r="B308" s="12" t="n">
        <v>46376</v>
      </c>
      <c r="C308" s="7" t="s">
        <v>59</v>
      </c>
      <c r="D308" s="7" t="s">
        <v>83</v>
      </c>
      <c r="E308" s="7" t="s">
        <v>215</v>
      </c>
      <c r="F308" s="13" t="n">
        <v>35</v>
      </c>
    </row>
    <row r="309" customFormat="false" ht="15" hidden="false" customHeight="false" outlineLevel="0" collapsed="false">
      <c r="B309" s="12" t="n">
        <v>46376</v>
      </c>
      <c r="C309" s="7" t="s">
        <v>59</v>
      </c>
      <c r="D309" s="7" t="s">
        <v>197</v>
      </c>
      <c r="E309" s="7" t="s">
        <v>215</v>
      </c>
      <c r="F309" s="13" t="n">
        <v>16.5</v>
      </c>
    </row>
    <row r="310" customFormat="false" ht="15" hidden="false" customHeight="false" outlineLevel="0" collapsed="false">
      <c r="B310" s="12" t="n">
        <v>46376</v>
      </c>
      <c r="C310" s="7" t="s">
        <v>59</v>
      </c>
      <c r="D310" s="7" t="s">
        <v>197</v>
      </c>
      <c r="E310" s="7" t="s">
        <v>215</v>
      </c>
      <c r="F310" s="13" t="n">
        <v>6.5</v>
      </c>
    </row>
    <row r="311" customFormat="false" ht="15" hidden="false" customHeight="false" outlineLevel="0" collapsed="false">
      <c r="B311" s="12" t="n">
        <v>46376</v>
      </c>
      <c r="C311" s="7" t="s">
        <v>59</v>
      </c>
      <c r="D311" s="7" t="s">
        <v>197</v>
      </c>
      <c r="E311" s="7" t="s">
        <v>215</v>
      </c>
      <c r="F311" s="13" t="n">
        <v>12.5</v>
      </c>
    </row>
    <row r="312" customFormat="false" ht="15" hidden="false" customHeight="false" outlineLevel="0" collapsed="false">
      <c r="B312" s="12" t="n">
        <v>46376</v>
      </c>
      <c r="C312" s="7" t="s">
        <v>59</v>
      </c>
      <c r="D312" s="7" t="s">
        <v>83</v>
      </c>
      <c r="E312" s="7" t="s">
        <v>215</v>
      </c>
      <c r="F312" s="13" t="n">
        <v>35</v>
      </c>
    </row>
    <row r="313" customFormat="false" ht="15" hidden="false" customHeight="false" outlineLevel="0" collapsed="false">
      <c r="B313" s="12" t="n">
        <v>46376</v>
      </c>
      <c r="C313" s="7" t="s">
        <v>59</v>
      </c>
      <c r="D313" s="7" t="s">
        <v>197</v>
      </c>
      <c r="E313" s="7" t="s">
        <v>215</v>
      </c>
      <c r="F313" s="13" t="n">
        <v>20.5</v>
      </c>
    </row>
  </sheetData>
  <mergeCells count="9">
    <mergeCell ref="A1:L1"/>
    <mergeCell ref="A2:L2"/>
    <mergeCell ref="A4:L4"/>
    <mergeCell ref="A5:L5"/>
    <mergeCell ref="A6:L6"/>
    <mergeCell ref="A7:L7"/>
    <mergeCell ref="A8:L8"/>
    <mergeCell ref="A9:L9"/>
    <mergeCell ref="A10:L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2026-10-09T09:25:18Z</dcterms:created>
  <dc:creator>openpyxl</dc:creator>
  <dc:description/>
  <dc:language>en-US</dc:language>
  <cp:lastModifiedBy/>
  <dcterms:modified xsi:type="dcterms:W3CDTF">2026-10-09T11:25:20Z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